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28800" windowHeight="12300" activeTab="1"/>
  </bookViews>
  <sheets>
    <sheet name="Samstag" sheetId="2" r:id="rId1"/>
    <sheet name="Sonntag" sheetId="1" r:id="rId2"/>
  </sheets>
  <externalReferences>
    <externalReference r:id="rId3"/>
    <externalReference r:id="rId4"/>
    <externalReference r:id="rId5"/>
  </externalReferences>
  <definedNames>
    <definedName name="_xlnm.Print_Area" localSheetId="0">Samstag!$B$2:$O$59</definedName>
    <definedName name="_xlnm.Print_Area" localSheetId="1">Sonntag!$B$2:$O$59</definedName>
    <definedName name="Praedikat8">INDIRECT('[2]2 Daten Übersicht'!$R$8)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2" l="1"/>
  <c r="H56" i="2"/>
  <c r="F56" i="2"/>
  <c r="L56" i="2" s="1"/>
  <c r="D56" i="2"/>
  <c r="K57" i="2" s="1"/>
  <c r="Q56" i="2" s="1"/>
  <c r="M54" i="2"/>
  <c r="D54" i="2"/>
  <c r="H54" i="2" s="1"/>
  <c r="M52" i="2"/>
  <c r="H52" i="2"/>
  <c r="F52" i="2"/>
  <c r="L52" i="2" s="1"/>
  <c r="D52" i="2"/>
  <c r="K53" i="2" s="1"/>
  <c r="Q52" i="2" s="1"/>
  <c r="M50" i="2"/>
  <c r="D50" i="2"/>
  <c r="H50" i="2" s="1"/>
  <c r="M48" i="2"/>
  <c r="H48" i="2"/>
  <c r="F48" i="2"/>
  <c r="L48" i="2" s="1"/>
  <c r="D48" i="2"/>
  <c r="K49" i="2" s="1"/>
  <c r="Q48" i="2" s="1"/>
  <c r="M46" i="2"/>
  <c r="D46" i="2"/>
  <c r="H46" i="2" s="1"/>
  <c r="M44" i="2"/>
  <c r="H44" i="2"/>
  <c r="F44" i="2"/>
  <c r="L44" i="2" s="1"/>
  <c r="D44" i="2"/>
  <c r="K45" i="2" s="1"/>
  <c r="Q44" i="2" s="1"/>
  <c r="M42" i="2"/>
  <c r="D42" i="2"/>
  <c r="H42" i="2" s="1"/>
  <c r="M40" i="2"/>
  <c r="H40" i="2"/>
  <c r="F40" i="2"/>
  <c r="E40" i="2"/>
  <c r="D40" i="2"/>
  <c r="K41" i="2" s="1"/>
  <c r="Q40" i="2" s="1"/>
  <c r="M38" i="2"/>
  <c r="D38" i="2"/>
  <c r="H38" i="2" s="1"/>
  <c r="K37" i="2"/>
  <c r="Q36" i="2" s="1"/>
  <c r="M36" i="2"/>
  <c r="K36" i="2"/>
  <c r="H36" i="2"/>
  <c r="F36" i="2"/>
  <c r="E36" i="2"/>
  <c r="D36" i="2"/>
  <c r="I36" i="2" s="1"/>
  <c r="M34" i="2"/>
  <c r="D34" i="2"/>
  <c r="H34" i="2" s="1"/>
  <c r="K33" i="2"/>
  <c r="Q32" i="2" s="1"/>
  <c r="M32" i="2"/>
  <c r="K32" i="2"/>
  <c r="H32" i="2"/>
  <c r="F32" i="2"/>
  <c r="E32" i="2"/>
  <c r="D32" i="2"/>
  <c r="I32" i="2" s="1"/>
  <c r="M30" i="2"/>
  <c r="D30" i="2"/>
  <c r="H30" i="2" s="1"/>
  <c r="K29" i="2"/>
  <c r="Q28" i="2" s="1"/>
  <c r="M28" i="2"/>
  <c r="K28" i="2"/>
  <c r="H28" i="2"/>
  <c r="F28" i="2"/>
  <c r="E28" i="2"/>
  <c r="D28" i="2"/>
  <c r="I28" i="2" s="1"/>
  <c r="M26" i="2"/>
  <c r="D26" i="2"/>
  <c r="K25" i="2"/>
  <c r="Q24" i="2" s="1"/>
  <c r="M24" i="2"/>
  <c r="K24" i="2"/>
  <c r="H24" i="2"/>
  <c r="F24" i="2"/>
  <c r="E24" i="2"/>
  <c r="D24" i="2"/>
  <c r="I24" i="2" s="1"/>
  <c r="M22" i="2"/>
  <c r="D22" i="2"/>
  <c r="K21" i="2"/>
  <c r="Q20" i="2" s="1"/>
  <c r="M20" i="2"/>
  <c r="K20" i="2"/>
  <c r="H20" i="2"/>
  <c r="F20" i="2"/>
  <c r="L20" i="2" s="1"/>
  <c r="E20" i="2"/>
  <c r="D20" i="2"/>
  <c r="I20" i="2" s="1"/>
  <c r="M18" i="2"/>
  <c r="D18" i="2"/>
  <c r="K17" i="2"/>
  <c r="Q16" i="2" s="1"/>
  <c r="M16" i="2"/>
  <c r="K16" i="2"/>
  <c r="H16" i="2"/>
  <c r="F16" i="2"/>
  <c r="E16" i="2"/>
  <c r="D16" i="2"/>
  <c r="I16" i="2" s="1"/>
  <c r="M14" i="2"/>
  <c r="D14" i="2"/>
  <c r="K13" i="2"/>
  <c r="Q12" i="2" s="1"/>
  <c r="M12" i="2"/>
  <c r="K12" i="2"/>
  <c r="H12" i="2"/>
  <c r="F12" i="2"/>
  <c r="L12" i="2" s="1"/>
  <c r="E12" i="2"/>
  <c r="D12" i="2"/>
  <c r="I12" i="2" s="1"/>
  <c r="M10" i="2"/>
  <c r="D10" i="2"/>
  <c r="K9" i="2"/>
  <c r="Q8" i="2" s="1"/>
  <c r="M8" i="2"/>
  <c r="K8" i="2"/>
  <c r="H8" i="2"/>
  <c r="F8" i="2"/>
  <c r="L8" i="2" s="1"/>
  <c r="E8" i="2"/>
  <c r="D8" i="2"/>
  <c r="I8" i="2" s="1"/>
  <c r="G5" i="2"/>
  <c r="G4" i="2"/>
  <c r="G3" i="2"/>
  <c r="M56" i="1"/>
  <c r="F56" i="1"/>
  <c r="L56" i="1" s="1"/>
  <c r="D56" i="1"/>
  <c r="K57" i="1" s="1"/>
  <c r="Q56" i="1" s="1"/>
  <c r="M54" i="1"/>
  <c r="D54" i="1"/>
  <c r="H54" i="1" s="1"/>
  <c r="M52" i="1"/>
  <c r="H52" i="1"/>
  <c r="F52" i="1"/>
  <c r="L52" i="1" s="1"/>
  <c r="D52" i="1"/>
  <c r="K53" i="1" s="1"/>
  <c r="Q52" i="1" s="1"/>
  <c r="M50" i="1"/>
  <c r="D50" i="1"/>
  <c r="H50" i="1" s="1"/>
  <c r="M48" i="1"/>
  <c r="H48" i="1"/>
  <c r="F48" i="1"/>
  <c r="L48" i="1" s="1"/>
  <c r="D48" i="1"/>
  <c r="K49" i="1" s="1"/>
  <c r="Q48" i="1" s="1"/>
  <c r="M46" i="1"/>
  <c r="D46" i="1"/>
  <c r="H46" i="1" s="1"/>
  <c r="M44" i="1"/>
  <c r="H44" i="1"/>
  <c r="F44" i="1"/>
  <c r="L44" i="1" s="1"/>
  <c r="D44" i="1"/>
  <c r="K45" i="1" s="1"/>
  <c r="Q44" i="1" s="1"/>
  <c r="M42" i="1"/>
  <c r="D42" i="1"/>
  <c r="H42" i="1" s="1"/>
  <c r="K41" i="1"/>
  <c r="Q40" i="1" s="1"/>
  <c r="M40" i="1"/>
  <c r="K40" i="1"/>
  <c r="H40" i="1"/>
  <c r="F40" i="1"/>
  <c r="L40" i="1" s="1"/>
  <c r="E40" i="1"/>
  <c r="D40" i="1"/>
  <c r="I40" i="1" s="1"/>
  <c r="M38" i="1"/>
  <c r="D38" i="1"/>
  <c r="H38" i="1" s="1"/>
  <c r="K37" i="1"/>
  <c r="Q36" i="1" s="1"/>
  <c r="M36" i="1"/>
  <c r="K36" i="1"/>
  <c r="H36" i="1"/>
  <c r="F36" i="1"/>
  <c r="L36" i="1" s="1"/>
  <c r="E36" i="1"/>
  <c r="D36" i="1"/>
  <c r="I36" i="1" s="1"/>
  <c r="M34" i="1"/>
  <c r="D34" i="1"/>
  <c r="H34" i="1" s="1"/>
  <c r="K33" i="1"/>
  <c r="Q32" i="1" s="1"/>
  <c r="M32" i="1"/>
  <c r="K32" i="1"/>
  <c r="H32" i="1"/>
  <c r="F32" i="1"/>
  <c r="L32" i="1" s="1"/>
  <c r="E32" i="1"/>
  <c r="D32" i="1"/>
  <c r="I32" i="1" s="1"/>
  <c r="M30" i="1"/>
  <c r="D30" i="1"/>
  <c r="H30" i="1" s="1"/>
  <c r="K29" i="1"/>
  <c r="Q28" i="1" s="1"/>
  <c r="M28" i="1"/>
  <c r="K28" i="1"/>
  <c r="H28" i="1"/>
  <c r="F28" i="1"/>
  <c r="E28" i="1"/>
  <c r="D28" i="1"/>
  <c r="I28" i="1" s="1"/>
  <c r="M26" i="1"/>
  <c r="D26" i="1"/>
  <c r="H26" i="1" s="1"/>
  <c r="K25" i="1"/>
  <c r="Q24" i="1" s="1"/>
  <c r="M24" i="1"/>
  <c r="K24" i="1"/>
  <c r="H24" i="1"/>
  <c r="F24" i="1"/>
  <c r="E24" i="1"/>
  <c r="D24" i="1"/>
  <c r="I24" i="1" s="1"/>
  <c r="M22" i="1"/>
  <c r="D22" i="1"/>
  <c r="H22" i="1" s="1"/>
  <c r="K21" i="1"/>
  <c r="Q20" i="1" s="1"/>
  <c r="M20" i="1"/>
  <c r="K20" i="1"/>
  <c r="H20" i="1"/>
  <c r="F20" i="1"/>
  <c r="E20" i="1"/>
  <c r="D20" i="1"/>
  <c r="I20" i="1" s="1"/>
  <c r="M18" i="1"/>
  <c r="D18" i="1"/>
  <c r="H18" i="1" s="1"/>
  <c r="K17" i="1"/>
  <c r="Q16" i="1" s="1"/>
  <c r="M16" i="1"/>
  <c r="K16" i="1"/>
  <c r="H16" i="1"/>
  <c r="F16" i="1"/>
  <c r="E16" i="1"/>
  <c r="D16" i="1"/>
  <c r="I16" i="1" s="1"/>
  <c r="M14" i="1"/>
  <c r="D14" i="1"/>
  <c r="H14" i="1" s="1"/>
  <c r="K13" i="1"/>
  <c r="Q12" i="1" s="1"/>
  <c r="M12" i="1"/>
  <c r="K12" i="1"/>
  <c r="H12" i="1"/>
  <c r="F12" i="1"/>
  <c r="L12" i="1" s="1"/>
  <c r="E12" i="1"/>
  <c r="D12" i="1"/>
  <c r="I12" i="1" s="1"/>
  <c r="M10" i="1"/>
  <c r="D10" i="1"/>
  <c r="H10" i="1" s="1"/>
  <c r="K9" i="1"/>
  <c r="Q8" i="1" s="1"/>
  <c r="M8" i="1"/>
  <c r="K8" i="1"/>
  <c r="H8" i="1"/>
  <c r="F8" i="1"/>
  <c r="L8" i="1" s="1"/>
  <c r="E8" i="1"/>
  <c r="D8" i="1"/>
  <c r="I8" i="1" s="1"/>
  <c r="G5" i="1"/>
  <c r="G4" i="1"/>
  <c r="G3" i="1"/>
  <c r="L16" i="2" l="1"/>
  <c r="L24" i="2" s="1"/>
  <c r="L32" i="2" s="1"/>
  <c r="L40" i="2" s="1"/>
  <c r="H10" i="2"/>
  <c r="F10" i="2"/>
  <c r="L10" i="2" s="1"/>
  <c r="K11" i="2"/>
  <c r="Q10" i="2" s="1"/>
  <c r="K10" i="2"/>
  <c r="E10" i="2"/>
  <c r="H14" i="2"/>
  <c r="F14" i="2"/>
  <c r="L14" i="2" s="1"/>
  <c r="K15" i="2"/>
  <c r="Q14" i="2" s="1"/>
  <c r="K14" i="2"/>
  <c r="E14" i="2"/>
  <c r="H18" i="2"/>
  <c r="K19" i="2"/>
  <c r="Q18" i="2" s="1"/>
  <c r="F18" i="2"/>
  <c r="K18" i="2"/>
  <c r="E18" i="2"/>
  <c r="H22" i="2"/>
  <c r="F22" i="2"/>
  <c r="L22" i="2" s="1"/>
  <c r="K23" i="2"/>
  <c r="Q22" i="2" s="1"/>
  <c r="K22" i="2"/>
  <c r="E22" i="2"/>
  <c r="H26" i="2"/>
  <c r="F26" i="2"/>
  <c r="K26" i="2"/>
  <c r="E26" i="2"/>
  <c r="K27" i="2"/>
  <c r="Q26" i="2" s="1"/>
  <c r="L36" i="2"/>
  <c r="I10" i="2"/>
  <c r="I14" i="2"/>
  <c r="I18" i="2"/>
  <c r="I22" i="2"/>
  <c r="I26" i="2"/>
  <c r="L28" i="2"/>
  <c r="I42" i="2"/>
  <c r="I46" i="2"/>
  <c r="I50" i="2"/>
  <c r="I54" i="2"/>
  <c r="I30" i="2"/>
  <c r="I34" i="2"/>
  <c r="E30" i="2"/>
  <c r="K30" i="2"/>
  <c r="K31" i="2"/>
  <c r="Q30" i="2" s="1"/>
  <c r="E34" i="2"/>
  <c r="K34" i="2"/>
  <c r="K35" i="2"/>
  <c r="Q34" i="2" s="1"/>
  <c r="E38" i="2"/>
  <c r="K38" i="2"/>
  <c r="K39" i="2"/>
  <c r="Q38" i="2" s="1"/>
  <c r="E42" i="2"/>
  <c r="K42" i="2"/>
  <c r="K43" i="2"/>
  <c r="Q42" i="2" s="1"/>
  <c r="E46" i="2"/>
  <c r="K46" i="2"/>
  <c r="K47" i="2"/>
  <c r="Q46" i="2" s="1"/>
  <c r="E50" i="2"/>
  <c r="K50" i="2"/>
  <c r="K51" i="2"/>
  <c r="Q50" i="2" s="1"/>
  <c r="E54" i="2"/>
  <c r="K54" i="2"/>
  <c r="K55" i="2"/>
  <c r="Q54" i="2" s="1"/>
  <c r="F30" i="2"/>
  <c r="L30" i="2" s="1"/>
  <c r="F34" i="2"/>
  <c r="F38" i="2"/>
  <c r="I40" i="2"/>
  <c r="F42" i="2"/>
  <c r="I44" i="2"/>
  <c r="F46" i="2"/>
  <c r="L46" i="2" s="1"/>
  <c r="I48" i="2"/>
  <c r="F50" i="2"/>
  <c r="L50" i="2" s="1"/>
  <c r="I52" i="2"/>
  <c r="F54" i="2"/>
  <c r="L54" i="2" s="1"/>
  <c r="I56" i="2"/>
  <c r="I38" i="2"/>
  <c r="K40" i="2"/>
  <c r="E44" i="2"/>
  <c r="K44" i="2"/>
  <c r="E48" i="2"/>
  <c r="K48" i="2"/>
  <c r="E52" i="2"/>
  <c r="K52" i="2"/>
  <c r="E56" i="2"/>
  <c r="K56" i="2"/>
  <c r="L16" i="1"/>
  <c r="L24" i="1" s="1"/>
  <c r="L20" i="1"/>
  <c r="L28" i="1" s="1"/>
  <c r="I18" i="1"/>
  <c r="I26" i="1"/>
  <c r="I30" i="1"/>
  <c r="I38" i="1"/>
  <c r="I42" i="1"/>
  <c r="I46" i="1"/>
  <c r="I50" i="1"/>
  <c r="I54" i="1"/>
  <c r="E10" i="1"/>
  <c r="K10" i="1"/>
  <c r="K11" i="1"/>
  <c r="Q10" i="1" s="1"/>
  <c r="E14" i="1"/>
  <c r="K14" i="1"/>
  <c r="K15" i="1"/>
  <c r="Q14" i="1" s="1"/>
  <c r="E18" i="1"/>
  <c r="K18" i="1"/>
  <c r="K19" i="1"/>
  <c r="Q18" i="1" s="1"/>
  <c r="E22" i="1"/>
  <c r="K22" i="1"/>
  <c r="K23" i="1"/>
  <c r="Q22" i="1" s="1"/>
  <c r="E26" i="1"/>
  <c r="K26" i="1"/>
  <c r="K27" i="1"/>
  <c r="Q26" i="1" s="1"/>
  <c r="E30" i="1"/>
  <c r="K30" i="1"/>
  <c r="K31" i="1"/>
  <c r="Q30" i="1" s="1"/>
  <c r="E34" i="1"/>
  <c r="K34" i="1"/>
  <c r="K35" i="1"/>
  <c r="Q34" i="1" s="1"/>
  <c r="E38" i="1"/>
  <c r="K38" i="1"/>
  <c r="K39" i="1"/>
  <c r="Q38" i="1" s="1"/>
  <c r="E42" i="1"/>
  <c r="K42" i="1"/>
  <c r="K43" i="1"/>
  <c r="Q42" i="1" s="1"/>
  <c r="E46" i="1"/>
  <c r="K46" i="1"/>
  <c r="K47" i="1"/>
  <c r="Q46" i="1" s="1"/>
  <c r="E50" i="1"/>
  <c r="K50" i="1"/>
  <c r="K51" i="1"/>
  <c r="Q50" i="1" s="1"/>
  <c r="E54" i="1"/>
  <c r="K54" i="1"/>
  <c r="K55" i="1"/>
  <c r="Q54" i="1" s="1"/>
  <c r="H56" i="1"/>
  <c r="I22" i="1"/>
  <c r="I34" i="1"/>
  <c r="F10" i="1"/>
  <c r="L10" i="1" s="1"/>
  <c r="F14" i="1"/>
  <c r="L14" i="1" s="1"/>
  <c r="F18" i="1"/>
  <c r="F22" i="1"/>
  <c r="L22" i="1" s="1"/>
  <c r="F26" i="1"/>
  <c r="F30" i="1"/>
  <c r="L30" i="1" s="1"/>
  <c r="F34" i="1"/>
  <c r="L34" i="1" s="1"/>
  <c r="F38" i="1"/>
  <c r="L38" i="1" s="1"/>
  <c r="F42" i="1"/>
  <c r="L42" i="1" s="1"/>
  <c r="I44" i="1"/>
  <c r="F46" i="1"/>
  <c r="L46" i="1" s="1"/>
  <c r="I48" i="1"/>
  <c r="F50" i="1"/>
  <c r="L50" i="1" s="1"/>
  <c r="I52" i="1"/>
  <c r="F54" i="1"/>
  <c r="L54" i="1" s="1"/>
  <c r="I56" i="1"/>
  <c r="I10" i="1"/>
  <c r="I14" i="1"/>
  <c r="E44" i="1"/>
  <c r="K44" i="1"/>
  <c r="E48" i="1"/>
  <c r="K48" i="1"/>
  <c r="E52" i="1"/>
  <c r="K52" i="1"/>
  <c r="E56" i="1"/>
  <c r="K56" i="1"/>
  <c r="L18" i="2" l="1"/>
  <c r="L26" i="2" s="1"/>
  <c r="L34" i="2" s="1"/>
  <c r="L42" i="2" s="1"/>
  <c r="L38" i="2"/>
  <c r="L18" i="1"/>
  <c r="L26" i="1" s="1"/>
</calcChain>
</file>

<file path=xl/comments1.xml><?xml version="1.0" encoding="utf-8"?>
<comments xmlns="http://schemas.openxmlformats.org/spreadsheetml/2006/main">
  <authors>
    <author>Gerhard Schnabl</author>
  </authors>
  <commentList>
    <comment ref="N3" authorId="0" shapeId="0">
      <text>
        <r>
          <rPr>
            <sz val="8"/>
            <color indexed="81"/>
            <rFont val="Arial"/>
            <family val="2"/>
          </rPr>
          <t>© Gerhard Leeb, Stadt Haag
© Gerhard Schnabl, Ottenschlag
© Lisi Haberhauer, Amstetten</t>
        </r>
      </text>
    </comment>
  </commentList>
</comments>
</file>

<file path=xl/comments2.xml><?xml version="1.0" encoding="utf-8"?>
<comments xmlns="http://schemas.openxmlformats.org/spreadsheetml/2006/main">
  <authors>
    <author>Gerhard Schnabl</author>
  </authors>
  <commentList>
    <comment ref="N3" authorId="0" shapeId="0">
      <text>
        <r>
          <rPr>
            <sz val="8"/>
            <color indexed="81"/>
            <rFont val="Arial"/>
            <family val="2"/>
          </rPr>
          <t>© Gerhard Leeb, Stadt Haag
© Gerhard Schnabl, Ottenschlag
© Lisi Haberhauer, Amstetten</t>
        </r>
      </text>
    </comment>
  </commentList>
</comments>
</file>

<file path=xl/sharedStrings.xml><?xml version="1.0" encoding="utf-8"?>
<sst xmlns="http://schemas.openxmlformats.org/spreadsheetml/2006/main" count="198" uniqueCount="49">
  <si>
    <t>Impressum</t>
  </si>
  <si>
    <t>Nr.</t>
  </si>
  <si>
    <t>Uhrzeit</t>
  </si>
  <si>
    <t>Musikverein</t>
  </si>
  <si>
    <t>KapellmeisterIn</t>
  </si>
  <si>
    <t>Stufe</t>
  </si>
  <si>
    <t>Werke</t>
  </si>
  <si>
    <t>Jury</t>
  </si>
  <si>
    <t>Punkte</t>
  </si>
  <si>
    <t>P.:</t>
  </si>
  <si>
    <t>A</t>
  </si>
  <si>
    <t>W.:</t>
  </si>
  <si>
    <t>B</t>
  </si>
  <si>
    <t>C</t>
  </si>
  <si>
    <t>D</t>
  </si>
  <si>
    <t>E</t>
  </si>
  <si>
    <t>o.B.</t>
  </si>
  <si>
    <t>Aj</t>
  </si>
  <si>
    <t>Bj</t>
  </si>
  <si>
    <t>Cj</t>
  </si>
  <si>
    <t>Dj</t>
  </si>
  <si>
    <t>Ej</t>
  </si>
  <si>
    <t>Stimmung und Intonation</t>
  </si>
  <si>
    <t>Stimmung des Orchesters
Intonation der einzelnen Instrumente (Holz/Blech/Solisten/Pauken)
Stabspiele im Zusammenklang mit dem Orchester</t>
  </si>
  <si>
    <t>Akkordische Intonation
Instrument: _____________________ stets zu hoch/zu tief / fällt in der Oberlage/steigt in der Mittellage</t>
  </si>
  <si>
    <t>Ton- und Klangqualität</t>
  </si>
  <si>
    <t>Tonschönheit der einzelnen Instrumente/Gruppen
Ton- und Klangqualität dem Werk entsprechend
Klangvolumen der einzelnen Instrumente/Gruppen</t>
  </si>
  <si>
    <t>schrille Töne - Blätter / Mundstücke
Klang der Schlaginstrumente</t>
  </si>
  <si>
    <t>Phrasierung und Artikulation</t>
  </si>
  <si>
    <t>Phrasen durch Atemlöcher zerrissen
zu große Atemlöcher
Melodiebögen ohne Zusammenhang</t>
  </si>
  <si>
    <t>Notenwerte am Phrasenende (verkürzt)
Einheitliche Artikulation: ____________________
stilgerechte Artikulation / Phrasierung</t>
  </si>
  <si>
    <t>Spieltechnische Ausführung</t>
  </si>
  <si>
    <t>Exaktheit/Gleichheit der Ausführung - gegeben / nicht gegeben
Exaktheit/Gleichheit von Verzierungen - gegeben / nicht gegeben
Technische Überforderung (Register: ______________________________)</t>
  </si>
  <si>
    <t>Rhythmus und Zusammenspiel</t>
  </si>
  <si>
    <t>Noten-/Pausenwerte - Fermaten - zu kurz/zu lang
Synkope
Triole und Punktierte</t>
  </si>
  <si>
    <t>Einsätze und Übergänge - ungleich/unsicher
Rhythm. Genauigkeit des Schlagzeugs/Zusammenspiel mit
Begleitregistern - gegeben / nicht gegeben</t>
  </si>
  <si>
    <t>Tempo und Agogik</t>
  </si>
  <si>
    <t>Stilgetreue Tempowahl
Tempowechsel / -änderungen lt. Partitur</t>
  </si>
  <si>
    <t>Dynamische Differenzierung</t>
  </si>
  <si>
    <t>Dynamische Abstufung - zu gering
Gleitende Dynamik - kaum/nicht ausgearbeitet
Effekte (fp, sfz,…) - zu wenig / übertrieben</t>
  </si>
  <si>
    <t>Klangausgleich und Registerbalance</t>
  </si>
  <si>
    <t>Ausgewogenheit der Register zueinander- gegeben / nicht gegeben
Ausgewogenheit der Register untereinander (Holz/Blech/Schlagzeug) - gegeben / nicht gegeben
Akkordische Ausgewogenheit (vollst. Akkorde) - gegeben / nicht gegeben</t>
  </si>
  <si>
    <t>Ausgewogenheit zwischen Melodie, Harmonie,  Begleitung
(Schlagzeug) und solistischen Passagen - gegeben / nicht geg.</t>
  </si>
  <si>
    <t>Interpretation und Stilempfinden</t>
  </si>
  <si>
    <t>stilistisch richtige Wiedergabe
artgerechte Verzierung</t>
  </si>
  <si>
    <t>werkbezogener Einsatz des Schlagzeuginstrumentariums
einheitliche Umsetzung</t>
  </si>
  <si>
    <t>Musikalischer Gesamteindruck</t>
  </si>
  <si>
    <t>Reagiert das Orchester auf den Dirigenten?
Aussage- und Überzeugungskraft des Vortrags
Fehlende wichtige Stimmen oder unpassende Ersatzinstr.</t>
  </si>
  <si>
    <t>Waren die Solopassagen überzeugend?
Gesamteindruck des Orchesters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</si>
</sst>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;@"/>
    <numFmt numFmtId="165" formatCode="&quot;Datum:  &quot;d/m/yyyy"/>
    <numFmt numFmtId="166" formatCode="h:mm;@"/>
  </numFmts>
  <fonts count="16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sz val="11"/>
      <color theme="0" tint="-0.34998626667073579"/>
      <name val="Arial"/>
      <family val="2"/>
    </font>
    <font>
      <b/>
      <sz val="28"/>
      <color theme="3" tint="-0.249977111117893"/>
      <name val="Arial"/>
      <family val="2"/>
    </font>
    <font>
      <sz val="4"/>
      <color theme="0"/>
      <name val="Arial"/>
      <family val="2"/>
    </font>
    <font>
      <b/>
      <sz val="14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2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color theme="0" tint="-0.3499862666707357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0" tint="-0.34998626667073579"/>
      <name val="Arial"/>
      <family val="2"/>
    </font>
    <font>
      <b/>
      <sz val="10"/>
      <color theme="3" tint="-0.249977111117893"/>
      <name val="Arial"/>
      <family val="2"/>
    </font>
    <font>
      <sz val="8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1" fillId="2" borderId="0" xfId="0" applyFont="1" applyFill="1" applyBorder="1" applyProtection="1"/>
    <xf numFmtId="0" fontId="1" fillId="2" borderId="0" xfId="0" applyNumberFormat="1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4" fontId="5" fillId="3" borderId="0" xfId="0" applyNumberFormat="1" applyFont="1" applyFill="1" applyBorder="1" applyAlignment="1" applyProtection="1">
      <alignment horizontal="left" vertical="center"/>
      <protection hidden="1"/>
    </xf>
    <xf numFmtId="165" fontId="6" fillId="3" borderId="0" xfId="0" applyNumberFormat="1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1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66" fontId="10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5" borderId="5" xfId="0" applyFont="1" applyFill="1" applyBorder="1" applyAlignment="1" applyProtection="1">
      <alignment horizontal="left" vertical="center" wrapText="1"/>
      <protection locked="0" hidden="1"/>
    </xf>
    <xf numFmtId="0" fontId="11" fillId="5" borderId="3" xfId="0" applyFont="1" applyFill="1" applyBorder="1" applyAlignment="1" applyProtection="1">
      <alignment horizontal="left" vertical="center" wrapText="1"/>
      <protection locked="0" hidden="1"/>
    </xf>
    <xf numFmtId="0" fontId="10" fillId="5" borderId="6" xfId="0" applyFont="1" applyFill="1" applyBorder="1" applyAlignment="1" applyProtection="1">
      <alignment horizontal="left" vertical="center" wrapText="1"/>
      <protection locked="0" hidden="1"/>
    </xf>
    <xf numFmtId="0" fontId="12" fillId="4" borderId="4" xfId="0" applyFont="1" applyFill="1" applyBorder="1" applyAlignment="1" applyProtection="1">
      <alignment horizontal="center" vertical="center"/>
      <protection locked="0" hidden="1"/>
    </xf>
    <xf numFmtId="0" fontId="10" fillId="4" borderId="7" xfId="0" applyFont="1" applyFill="1" applyBorder="1" applyAlignment="1" applyProtection="1">
      <alignment horizontal="left" vertical="center"/>
      <protection locked="0" hidden="1"/>
    </xf>
    <xf numFmtId="0" fontId="10" fillId="4" borderId="8" xfId="0" applyFont="1" applyFill="1" applyBorder="1" applyAlignment="1" applyProtection="1">
      <alignment horizontal="left" vertical="center"/>
      <protection locked="0" hidden="1"/>
    </xf>
    <xf numFmtId="0" fontId="10" fillId="5" borderId="3" xfId="0" applyNumberFormat="1" applyFont="1" applyFill="1" applyBorder="1" applyAlignment="1" applyProtection="1">
      <alignment horizontal="center" vertical="center"/>
      <protection locked="0" hidden="1"/>
    </xf>
    <xf numFmtId="2" fontId="10" fillId="5" borderId="9" xfId="0" applyNumberFormat="1" applyFont="1" applyFill="1" applyBorder="1" applyAlignment="1" applyProtection="1">
      <alignment horizontal="center" vertical="center"/>
      <protection locked="0"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13" fillId="0" borderId="0" xfId="0" applyFont="1" applyBorder="1" applyProtection="1"/>
    <xf numFmtId="1" fontId="10" fillId="0" borderId="10" xfId="0" applyNumberFormat="1" applyFont="1" applyFill="1" applyBorder="1" applyAlignment="1" applyProtection="1">
      <alignment horizontal="center" vertical="center" wrapText="1"/>
      <protection hidden="1"/>
    </xf>
    <xf numFmtId="166" fontId="10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5" borderId="12" xfId="0" applyFont="1" applyFill="1" applyBorder="1" applyAlignment="1" applyProtection="1">
      <alignment horizontal="left" vertical="center" wrapText="1"/>
      <protection locked="0" hidden="1"/>
    </xf>
    <xf numFmtId="0" fontId="11" fillId="5" borderId="10" xfId="0" applyFont="1" applyFill="1" applyBorder="1" applyAlignment="1" applyProtection="1">
      <alignment horizontal="left" vertical="center" wrapText="1"/>
      <protection locked="0" hidden="1"/>
    </xf>
    <xf numFmtId="0" fontId="10" fillId="5" borderId="13" xfId="0" applyFont="1" applyFill="1" applyBorder="1" applyAlignment="1" applyProtection="1">
      <alignment horizontal="left" vertical="center" wrapText="1"/>
      <protection locked="0" hidden="1"/>
    </xf>
    <xf numFmtId="0" fontId="12" fillId="4" borderId="11" xfId="0" applyFont="1" applyFill="1" applyBorder="1" applyAlignment="1" applyProtection="1">
      <alignment horizontal="center" vertical="center"/>
      <protection locked="0" hidden="1"/>
    </xf>
    <xf numFmtId="0" fontId="10" fillId="4" borderId="14" xfId="0" applyFont="1" applyFill="1" applyBorder="1" applyAlignment="1" applyProtection="1">
      <alignment horizontal="left" vertical="center"/>
      <protection locked="0" hidden="1"/>
    </xf>
    <xf numFmtId="0" fontId="10" fillId="5" borderId="13" xfId="0" applyNumberFormat="1" applyFont="1" applyFill="1" applyBorder="1" applyAlignment="1" applyProtection="1">
      <alignment horizontal="center" vertical="center"/>
      <protection locked="0" hidden="1"/>
    </xf>
    <xf numFmtId="2" fontId="10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right"/>
    </xf>
    <xf numFmtId="0" fontId="1" fillId="0" borderId="0" xfId="0" applyNumberFormat="1" applyFont="1" applyBorder="1" applyProtection="1"/>
    <xf numFmtId="1" fontId="8" fillId="0" borderId="0" xfId="0" applyNumberFormat="1" applyFont="1" applyBorder="1" applyAlignment="1" applyProtection="1">
      <alignment horizontal="center"/>
    </xf>
    <xf numFmtId="166" fontId="8" fillId="0" borderId="0" xfId="0" applyNumberFormat="1" applyFont="1" applyBorder="1" applyProtection="1"/>
    <xf numFmtId="1" fontId="8" fillId="0" borderId="0" xfId="0" applyNumberFormat="1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9525</xdr:rowOff>
    </xdr:from>
    <xdr:to>
      <xdr:col>5</xdr:col>
      <xdr:colOff>523875</xdr:colOff>
      <xdr:row>4</xdr:row>
      <xdr:rowOff>133350</xdr:rowOff>
    </xdr:to>
    <xdr:pic>
      <xdr:nvPicPr>
        <xdr:cNvPr id="2" name="Grafik 2" descr="NÖBV-Logo_neu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33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9525</xdr:rowOff>
    </xdr:from>
    <xdr:to>
      <xdr:col>5</xdr:col>
      <xdr:colOff>523875</xdr:colOff>
      <xdr:row>4</xdr:row>
      <xdr:rowOff>133350</xdr:rowOff>
    </xdr:to>
    <xdr:pic>
      <xdr:nvPicPr>
        <xdr:cNvPr id="2" name="Grafik 2" descr="NÖBV-Logo_neu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33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500110\AppData\Local\Microsoft\Windows\INetCache\Content.Outlook\44D16QH6\Einteilung%20Sonnt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igene%20Dateien\_N&#214;BV\Konzertwertungsprogramm\Version%20332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500110\AppData\Local\Microsoft\Windows\INetCache\Content.Outlook\44D16QH6\Einteilung%20Samst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Anmeldungen"/>
      <sheetName val="Reihung und Zeitplan"/>
      <sheetName val="Datenblatt"/>
      <sheetName val="Bewerterbögen"/>
      <sheetName val="E1"/>
      <sheetName val="U1"/>
      <sheetName val="E2"/>
      <sheetName val="U2"/>
      <sheetName val="E3"/>
      <sheetName val="U3"/>
      <sheetName val="E4"/>
      <sheetName val="U4"/>
      <sheetName val="E5"/>
      <sheetName val="U5"/>
      <sheetName val="E6"/>
      <sheetName val="U6"/>
      <sheetName val="E7"/>
      <sheetName val="U7"/>
      <sheetName val="E8"/>
      <sheetName val="U8"/>
      <sheetName val="E9"/>
      <sheetName val="U9"/>
      <sheetName val="E10"/>
      <sheetName val="U10"/>
      <sheetName val="E11"/>
      <sheetName val="U11"/>
      <sheetName val="E12"/>
      <sheetName val="U12"/>
      <sheetName val="E13"/>
      <sheetName val="U13"/>
      <sheetName val="E14"/>
      <sheetName val="U14"/>
      <sheetName val="E15"/>
      <sheetName val="U15"/>
      <sheetName val="E16"/>
      <sheetName val="U16"/>
      <sheetName val="E17"/>
      <sheetName val="U17"/>
      <sheetName val="E18"/>
      <sheetName val="U18"/>
      <sheetName val="E19"/>
      <sheetName val="U19"/>
      <sheetName val="E20"/>
      <sheetName val="U20"/>
      <sheetName val="E21"/>
      <sheetName val="U21"/>
      <sheetName val="E22"/>
      <sheetName val="U22"/>
      <sheetName val="E23"/>
      <sheetName val="U23"/>
      <sheetName val="E24"/>
      <sheetName val="U24"/>
      <sheetName val="E25"/>
      <sheetName val="U25"/>
    </sheetNames>
    <sheetDataSet>
      <sheetData sheetId="0">
        <row r="8">
          <cell r="H8" t="str">
            <v>Gänserndorf</v>
          </cell>
        </row>
        <row r="10">
          <cell r="H10" t="str">
            <v>Konzertmusikbewertung</v>
          </cell>
        </row>
        <row r="13">
          <cell r="H13" t="str">
            <v>Auersthal</v>
          </cell>
        </row>
        <row r="15">
          <cell r="H15">
            <v>43583</v>
          </cell>
        </row>
      </sheetData>
      <sheetData sheetId="1"/>
      <sheetData sheetId="2">
        <row r="32">
          <cell r="A32">
            <v>1</v>
          </cell>
          <cell r="B32">
            <v>0.41666666666666669</v>
          </cell>
          <cell r="C32">
            <v>1.7361111111111112E-2</v>
          </cell>
          <cell r="D32">
            <v>0.43402777777777779</v>
          </cell>
          <cell r="E32" t="str">
            <v>B</v>
          </cell>
          <cell r="F32" t="str">
            <v>Musikverein Groß-Schweinbarth</v>
          </cell>
          <cell r="G32" t="str">
            <v>Dusan Misura</v>
          </cell>
          <cell r="H32" t="str">
            <v>Ö und der Rest ist Österreich / Florian Moitzi / OrchestralArt (ÖBV)</v>
          </cell>
          <cell r="I32" t="str">
            <v>Wings of freedom / Schwarz, Otto M. / De Haske (NÖBV 2014)</v>
          </cell>
        </row>
        <row r="33">
          <cell r="A33">
            <v>2</v>
          </cell>
          <cell r="B33">
            <v>0.43402777777777779</v>
          </cell>
          <cell r="C33">
            <v>2.0833333333333332E-2</v>
          </cell>
          <cell r="D33">
            <v>0.4548611111111111</v>
          </cell>
          <cell r="E33" t="str">
            <v>C</v>
          </cell>
          <cell r="F33" t="str">
            <v>Ortsmusik Franzensdorf</v>
          </cell>
          <cell r="G33" t="str">
            <v>Gerald Hinterstein</v>
          </cell>
          <cell r="H33" t="str">
            <v>Märchen aus dem Orient / Johann Strauss/Arr. Robert Brunnlechner / Print Music (ÖBV)</v>
          </cell>
          <cell r="I33" t="str">
            <v>Alvamar Overture / James Barnes / Alfred Music Publishing</v>
          </cell>
        </row>
        <row r="34">
          <cell r="A34">
            <v>3</v>
          </cell>
          <cell r="B34">
            <v>0.4548611111111111</v>
          </cell>
          <cell r="C34">
            <v>2.0833333333333332E-2</v>
          </cell>
          <cell r="D34">
            <v>0.47569444444444442</v>
          </cell>
          <cell r="E34" t="str">
            <v>C</v>
          </cell>
          <cell r="F34" t="str">
            <v>Jugendkapelle Orth/Donau</v>
          </cell>
          <cell r="G34" t="str">
            <v>Anton Wagnes</v>
          </cell>
          <cell r="H34" t="str">
            <v>Panthera Pardus Styria / Manfred Sternberger / OrchestralArt (ÖBV)</v>
          </cell>
          <cell r="I34" t="str">
            <v>New York Overture, Kees Vlak, Rundel</v>
          </cell>
        </row>
        <row r="35">
          <cell r="A35">
            <v>4</v>
          </cell>
          <cell r="B35">
            <v>0.4861111111111111</v>
          </cell>
          <cell r="C35">
            <v>1.7361111111111112E-2</v>
          </cell>
          <cell r="D35">
            <v>0.50347222222222221</v>
          </cell>
          <cell r="E35" t="str">
            <v>B</v>
          </cell>
          <cell r="F35" t="str">
            <v>Musikverein Markgrafneusiedl</v>
          </cell>
          <cell r="G35" t="str">
            <v>Andreas Schreiner</v>
          </cell>
          <cell r="H35" t="str">
            <v>Nora - Licht des Nordens / Thomas Asanger / Rundel (ÖBV)</v>
          </cell>
          <cell r="I35" t="str">
            <v>Salutas amigos / Kolditz, Hans / Halter (Österr. Blasmusikkatalog 1999)</v>
          </cell>
        </row>
        <row r="36">
          <cell r="A36">
            <v>5</v>
          </cell>
          <cell r="B36">
            <v>0.50347222222222221</v>
          </cell>
          <cell r="C36">
            <v>2.0833333333333332E-2</v>
          </cell>
          <cell r="D36">
            <v>0.52430555555555558</v>
          </cell>
          <cell r="E36" t="str">
            <v>C</v>
          </cell>
          <cell r="F36" t="str">
            <v>Blasmusikkapelle der Stadt Mödling</v>
          </cell>
          <cell r="G36" t="str">
            <v>Maximilian Paul</v>
          </cell>
          <cell r="H36" t="str">
            <v>Märchen aus dem Orient / Johann Strauss/Arr. Robert Brunnlechner / Print Music (ÖBV)</v>
          </cell>
          <cell r="I36" t="str">
            <v>Voyage into the blue / Naoya Wada / Beriato Music</v>
          </cell>
        </row>
        <row r="37">
          <cell r="A37">
            <v>6</v>
          </cell>
          <cell r="B37">
            <v>0.52430555555555558</v>
          </cell>
          <cell r="C37">
            <v>1.7361111111111112E-2</v>
          </cell>
          <cell r="D37">
            <v>0.54166666666666674</v>
          </cell>
          <cell r="E37" t="str">
            <v>B</v>
          </cell>
          <cell r="F37" t="str">
            <v>Ortsmusik Hohenruppersdorf</v>
          </cell>
          <cell r="G37" t="str">
            <v>Dusan Misura</v>
          </cell>
          <cell r="H37" t="str">
            <v>Austrian Fantasie / Gerald Oswald / Mitropa (ÖBV)</v>
          </cell>
          <cell r="I37" t="str">
            <v>A Klezmer Karnival / Sparke, Philip / Anglo Music (NÖBV 2014)</v>
          </cell>
        </row>
        <row r="38">
          <cell r="A38">
            <v>7</v>
          </cell>
          <cell r="B38">
            <v>0.59722222222222221</v>
          </cell>
          <cell r="C38">
            <v>1.7361111111111112E-2</v>
          </cell>
          <cell r="D38">
            <v>0.61458333333333337</v>
          </cell>
          <cell r="E38" t="str">
            <v>B</v>
          </cell>
          <cell r="F38" t="str">
            <v>Musikverein Ebenthal</v>
          </cell>
          <cell r="G38" t="str">
            <v>Andreas Kubicek</v>
          </cell>
          <cell r="H38" t="str">
            <v>Magicus / Daniel Muck / Eigenverlag (NÖBV)</v>
          </cell>
          <cell r="I38" t="str">
            <v>Enjoy the Music / Doss, Thomas / Mitropa (ÖBV ˆsterr. Komponisten 2012)</v>
          </cell>
        </row>
        <row r="39">
          <cell r="A39">
            <v>8</v>
          </cell>
          <cell r="B39">
            <v>0.61458333333333337</v>
          </cell>
          <cell r="C39">
            <v>1.7361111111111112E-2</v>
          </cell>
          <cell r="D39">
            <v>0.63194444444444453</v>
          </cell>
          <cell r="E39" t="str">
            <v>B</v>
          </cell>
          <cell r="F39" t="str">
            <v>Musikverein Prottes</v>
          </cell>
          <cell r="G39" t="str">
            <v>Ernst Lindbichler</v>
          </cell>
          <cell r="H39" t="str">
            <v>Im Zigeunerlager / Erwin Trojan op. 320 / Willibald Tatzer / Musikverlag Tatzer (N÷BV)</v>
          </cell>
          <cell r="I39" t="str">
            <v>Herz Dame / Ernst Lindbichler / Musikverlag Ernst Lindbichler</v>
          </cell>
        </row>
        <row r="40">
          <cell r="A40">
            <v>9</v>
          </cell>
          <cell r="B40">
            <v>0.63194444444444442</v>
          </cell>
          <cell r="C40">
            <v>1.7361111111111112E-2</v>
          </cell>
          <cell r="D40">
            <v>0.64930555555555558</v>
          </cell>
          <cell r="E40" t="str">
            <v>B</v>
          </cell>
          <cell r="F40" t="str">
            <v>Musikverein Jedenspeigen-Sierndorf</v>
          </cell>
          <cell r="G40" t="str">
            <v>Michael Müllner</v>
          </cell>
          <cell r="H40" t="str">
            <v>Magicus / Daniel Muck / Eigenverlag (NÖBV)</v>
          </cell>
          <cell r="I40" t="str">
            <v>Rondo alla marcia / Banco, Gerhart / Kliment (NÖBV 2014)</v>
          </cell>
        </row>
        <row r="41">
          <cell r="A41">
            <v>10</v>
          </cell>
          <cell r="B41">
            <v>0.65972222222222221</v>
          </cell>
          <cell r="C41">
            <v>1.7361111111111112E-2</v>
          </cell>
          <cell r="D41">
            <v>0.67708333333333337</v>
          </cell>
          <cell r="E41" t="str">
            <v>B</v>
          </cell>
          <cell r="F41" t="str">
            <v>Musikverein Oberweiden</v>
          </cell>
          <cell r="G41" t="str">
            <v>Wolfgang Medlitsch</v>
          </cell>
          <cell r="H41" t="str">
            <v>Austrian Fantasie / Gerald Oswald / Mitropa (ÖBV)</v>
          </cell>
          <cell r="I41" t="str">
            <v>The Cream of Clapton / Eric Clapton / De Haske</v>
          </cell>
        </row>
        <row r="42">
          <cell r="A42">
            <v>11</v>
          </cell>
          <cell r="B42">
            <v>0.67708333333333337</v>
          </cell>
          <cell r="C42">
            <v>2.0833333333333332E-2</v>
          </cell>
          <cell r="D42">
            <v>0.69791666666666674</v>
          </cell>
          <cell r="E42" t="str">
            <v>C</v>
          </cell>
          <cell r="F42" t="str">
            <v>Waidenbachtaler Heimatkapelle</v>
          </cell>
          <cell r="G42" t="str">
            <v>Robert Zecha</v>
          </cell>
          <cell r="H42" t="str">
            <v>Panthera Pardus Styria / Manfred Sternberger / OrchestralArt (ÖBV)</v>
          </cell>
          <cell r="I42" t="str">
            <v>Olympisches Feuer / Mielenz, Hans / Inntal (Österr. Blasmusikkatalog 1999)</v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</row>
        <row r="44">
          <cell r="A44" t="str">
            <v/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</row>
        <row r="46">
          <cell r="A46" t="str">
            <v/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</row>
        <row r="48">
          <cell r="A48" t="str">
            <v/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</row>
        <row r="50">
          <cell r="A50" t="str">
            <v/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</sheetData>
      <sheetData sheetId="3"/>
      <sheetData sheetId="4"/>
      <sheetData sheetId="5">
        <row r="33">
          <cell r="L33">
            <v>90</v>
          </cell>
        </row>
      </sheetData>
      <sheetData sheetId="6"/>
      <sheetData sheetId="7">
        <row r="33">
          <cell r="L33">
            <v>87.583333333333329</v>
          </cell>
        </row>
      </sheetData>
      <sheetData sheetId="8"/>
      <sheetData sheetId="9">
        <row r="33">
          <cell r="L33">
            <v>92.5</v>
          </cell>
        </row>
      </sheetData>
      <sheetData sheetId="10"/>
      <sheetData sheetId="11">
        <row r="33">
          <cell r="L33">
            <v>89.75</v>
          </cell>
        </row>
      </sheetData>
      <sheetData sheetId="12"/>
      <sheetData sheetId="13">
        <row r="33">
          <cell r="L33">
            <v>88.666666666666671</v>
          </cell>
        </row>
      </sheetData>
      <sheetData sheetId="14"/>
      <sheetData sheetId="15">
        <row r="33">
          <cell r="L33">
            <v>87.75</v>
          </cell>
        </row>
      </sheetData>
      <sheetData sheetId="16"/>
      <sheetData sheetId="17">
        <row r="33">
          <cell r="L33">
            <v>89.75</v>
          </cell>
        </row>
      </sheetData>
      <sheetData sheetId="18"/>
      <sheetData sheetId="19">
        <row r="33">
          <cell r="L33">
            <v>92.333333333333329</v>
          </cell>
        </row>
      </sheetData>
      <sheetData sheetId="20"/>
      <sheetData sheetId="21">
        <row r="33">
          <cell r="L33">
            <v>90.666666666666671</v>
          </cell>
        </row>
      </sheetData>
      <sheetData sheetId="22"/>
      <sheetData sheetId="23">
        <row r="33">
          <cell r="L33">
            <v>88.833333333333329</v>
          </cell>
        </row>
      </sheetData>
      <sheetData sheetId="24"/>
      <sheetData sheetId="25">
        <row r="33">
          <cell r="L33">
            <v>90.083333333333329</v>
          </cell>
        </row>
      </sheetData>
      <sheetData sheetId="26"/>
      <sheetData sheetId="27">
        <row r="33">
          <cell r="L33" t="str">
            <v/>
          </cell>
        </row>
      </sheetData>
      <sheetData sheetId="28"/>
      <sheetData sheetId="29">
        <row r="33">
          <cell r="L33" t="str">
            <v/>
          </cell>
        </row>
      </sheetData>
      <sheetData sheetId="30"/>
      <sheetData sheetId="31">
        <row r="33">
          <cell r="L33" t="str">
            <v/>
          </cell>
        </row>
      </sheetData>
      <sheetData sheetId="32"/>
      <sheetData sheetId="33">
        <row r="33">
          <cell r="L33" t="str">
            <v/>
          </cell>
        </row>
      </sheetData>
      <sheetData sheetId="34"/>
      <sheetData sheetId="35">
        <row r="33">
          <cell r="L33" t="str">
            <v/>
          </cell>
        </row>
      </sheetData>
      <sheetData sheetId="36"/>
      <sheetData sheetId="37">
        <row r="33">
          <cell r="L33" t="str">
            <v/>
          </cell>
        </row>
      </sheetData>
      <sheetData sheetId="38"/>
      <sheetData sheetId="39">
        <row r="33">
          <cell r="L33" t="str">
            <v/>
          </cell>
        </row>
      </sheetData>
      <sheetData sheetId="40"/>
      <sheetData sheetId="41">
        <row r="33">
          <cell r="L33" t="str">
            <v/>
          </cell>
        </row>
      </sheetData>
      <sheetData sheetId="42"/>
      <sheetData sheetId="43">
        <row r="33">
          <cell r="L33" t="str">
            <v/>
          </cell>
        </row>
      </sheetData>
      <sheetData sheetId="44"/>
      <sheetData sheetId="45">
        <row r="33">
          <cell r="L33" t="str">
            <v/>
          </cell>
        </row>
      </sheetData>
      <sheetData sheetId="46"/>
      <sheetData sheetId="47">
        <row r="33">
          <cell r="L33" t="str">
            <v/>
          </cell>
        </row>
      </sheetData>
      <sheetData sheetId="48"/>
      <sheetData sheetId="49">
        <row r="33">
          <cell r="L33" t="str">
            <v/>
          </cell>
        </row>
      </sheetData>
      <sheetData sheetId="50"/>
      <sheetData sheetId="51">
        <row r="33">
          <cell r="L33" t="str">
            <v/>
          </cell>
        </row>
      </sheetData>
      <sheetData sheetId="52"/>
      <sheetData sheetId="53">
        <row r="33">
          <cell r="L33" t="str">
            <v/>
          </cell>
        </row>
      </sheetData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elblatt"/>
      <sheetName val="2 Daten Übersicht"/>
      <sheetName val="3 Daten Detail"/>
      <sheetName val="4 Bewerterbögen"/>
      <sheetName val="5 Punkte"/>
      <sheetName val="6 Urkunden"/>
      <sheetName val="99 NÖBV Vereinslist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Anmeldungen"/>
      <sheetName val="Reihung und Zeitplan"/>
      <sheetName val="Datenblatt"/>
      <sheetName val="Bewerterbögen"/>
      <sheetName val="E1"/>
      <sheetName val="U1"/>
      <sheetName val="E2"/>
      <sheetName val="U2"/>
      <sheetName val="E3"/>
      <sheetName val="U3"/>
      <sheetName val="E4"/>
      <sheetName val="U4"/>
      <sheetName val="E5"/>
      <sheetName val="U5"/>
      <sheetName val="E6"/>
      <sheetName val="U6"/>
      <sheetName val="E7"/>
      <sheetName val="U7"/>
      <sheetName val="E8"/>
      <sheetName val="U8"/>
      <sheetName val="E9"/>
      <sheetName val="U9"/>
      <sheetName val="E10"/>
      <sheetName val="U10"/>
      <sheetName val="E11"/>
      <sheetName val="U11"/>
      <sheetName val="E12"/>
      <sheetName val="U12"/>
      <sheetName val="E13"/>
      <sheetName val="U13"/>
      <sheetName val="E14"/>
      <sheetName val="U14"/>
      <sheetName val="E15"/>
      <sheetName val="U15"/>
      <sheetName val="E16"/>
      <sheetName val="U16"/>
      <sheetName val="E17"/>
      <sheetName val="U17"/>
      <sheetName val="E18"/>
      <sheetName val="U18"/>
      <sheetName val="E19"/>
      <sheetName val="U19"/>
      <sheetName val="E20"/>
      <sheetName val="U20"/>
      <sheetName val="E21"/>
      <sheetName val="U21"/>
      <sheetName val="E22"/>
      <sheetName val="U22"/>
      <sheetName val="E23"/>
      <sheetName val="U23"/>
      <sheetName val="E24"/>
      <sheetName val="U24"/>
      <sheetName val="E25"/>
      <sheetName val="U25"/>
    </sheetNames>
    <sheetDataSet>
      <sheetData sheetId="0">
        <row r="8">
          <cell r="H8" t="str">
            <v>Gänserndorf</v>
          </cell>
        </row>
        <row r="10">
          <cell r="H10" t="str">
            <v>Konzertmusikbewertung</v>
          </cell>
        </row>
        <row r="13">
          <cell r="H13" t="str">
            <v>Auersthal</v>
          </cell>
        </row>
        <row r="15">
          <cell r="H15">
            <v>43582</v>
          </cell>
        </row>
      </sheetData>
      <sheetData sheetId="1"/>
      <sheetData sheetId="2">
        <row r="32">
          <cell r="A32">
            <v>1</v>
          </cell>
          <cell r="B32">
            <v>0.5625</v>
          </cell>
          <cell r="C32">
            <v>2.0833333333333332E-2</v>
          </cell>
          <cell r="D32">
            <v>0.58333333333333337</v>
          </cell>
          <cell r="E32" t="str">
            <v>C</v>
          </cell>
          <cell r="F32" t="str">
            <v>Musikverein Auersthal</v>
          </cell>
          <cell r="G32" t="str">
            <v>Peter Platt</v>
          </cell>
          <cell r="H32" t="str">
            <v>Visite · Paris / Peter Platt / Helma Musikverlag (NÖBV)</v>
          </cell>
          <cell r="I32" t="str">
            <v>Celebration / Pausackerl, Johann / Eigenverlag (÷BV ˆsterr. Komponisten 2012)</v>
          </cell>
        </row>
        <row r="33">
          <cell r="A33">
            <v>2</v>
          </cell>
          <cell r="B33">
            <v>0.58333333333333337</v>
          </cell>
          <cell r="C33">
            <v>1.7361111111111112E-2</v>
          </cell>
          <cell r="D33">
            <v>0.60069444444444453</v>
          </cell>
          <cell r="E33" t="str">
            <v>B</v>
          </cell>
          <cell r="F33" t="str">
            <v>Musikverein "Harmonie" Obersiebenbrunn</v>
          </cell>
          <cell r="G33" t="str">
            <v>Ronald Unzeitig</v>
          </cell>
          <cell r="H33" t="str">
            <v>To a Special One / Fritz Neuböck / Tierolff (ÖBV)</v>
          </cell>
          <cell r="I33" t="str">
            <v>La storia / De Haan, Jacob / De Haske (N÷BV 2014)</v>
          </cell>
        </row>
        <row r="34">
          <cell r="A34">
            <v>3</v>
          </cell>
          <cell r="B34">
            <v>0.60069444444444453</v>
          </cell>
          <cell r="C34">
            <v>1.7361111111111112E-2</v>
          </cell>
          <cell r="D34">
            <v>0.61805555555555569</v>
          </cell>
          <cell r="E34" t="str">
            <v>B</v>
          </cell>
          <cell r="F34" t="str">
            <v>Musikverein Spannberg</v>
          </cell>
          <cell r="G34" t="str">
            <v>Norbert Simunovic</v>
          </cell>
          <cell r="H34" t="str">
            <v>Austrian Fantasie / Gerald Oswald / Mitropa (ÖBV)</v>
          </cell>
          <cell r="I34" t="str">
            <v>Der Waldsänger / Josef Abwerzger / Kliment</v>
          </cell>
        </row>
        <row r="35">
          <cell r="A35">
            <v>4</v>
          </cell>
          <cell r="B35">
            <v>0.61805555555555569</v>
          </cell>
          <cell r="C35">
            <v>2.4305555555555556E-2</v>
          </cell>
          <cell r="D35">
            <v>0.64236111111111127</v>
          </cell>
          <cell r="E35" t="str">
            <v>D</v>
          </cell>
          <cell r="F35" t="str">
            <v>Musikverein Strasshof</v>
          </cell>
          <cell r="G35" t="str">
            <v>Walter Schultes</v>
          </cell>
          <cell r="H35" t="str">
            <v>The Wall / Otto M. Schwarz / Mitropa (ÖBV)</v>
          </cell>
          <cell r="I35" t="str">
            <v>Tirol 1809 / Tanzer, Sepp / Helbling (÷sterr. Blasmusikkatalog 1999)</v>
          </cell>
        </row>
        <row r="36">
          <cell r="A36">
            <v>5</v>
          </cell>
          <cell r="B36">
            <v>0.64236111111111127</v>
          </cell>
          <cell r="C36">
            <v>1.7361111111111112E-2</v>
          </cell>
          <cell r="D36">
            <v>0.65972222222222243</v>
          </cell>
          <cell r="E36" t="str">
            <v>B</v>
          </cell>
          <cell r="F36" t="str">
            <v>Musikverein Breitstetten</v>
          </cell>
          <cell r="G36" t="str">
            <v>Christian Felix Jungwirth</v>
          </cell>
          <cell r="H36" t="str">
            <v>Melodienfolge aus der Operette "Die lustige Witwe" / Franz Lehar/Arr. Fritz Neuböck / Tierolff (ÖBV)</v>
          </cell>
          <cell r="I36" t="str">
            <v>Weekend-Fantasy / Bˆnisch, Josef / HeBu (N÷BV 2014)</v>
          </cell>
        </row>
        <row r="37">
          <cell r="A37">
            <v>6</v>
          </cell>
          <cell r="B37">
            <v>0.65972222222222243</v>
          </cell>
          <cell r="C37">
            <v>1.3888888888888888E-2</v>
          </cell>
          <cell r="D37">
            <v>0.67361111111111127</v>
          </cell>
          <cell r="E37" t="str">
            <v>A</v>
          </cell>
          <cell r="F37" t="str">
            <v>1. Weikendorfer Musikverein</v>
          </cell>
          <cell r="G37" t="str">
            <v>Nicole Schwab</v>
          </cell>
          <cell r="H37" t="str">
            <v>Fanfare Festive / Markus Adam / OrchestralArt (ÖBV)</v>
          </cell>
          <cell r="I37" t="str">
            <v>A sunrise impression / De Haan, Jacob / De Haske (N÷BV 2014)</v>
          </cell>
        </row>
        <row r="38">
          <cell r="A38">
            <v>7</v>
          </cell>
          <cell r="B38">
            <v>0.67361111111111127</v>
          </cell>
          <cell r="C38">
            <v>1.7361111111111112E-2</v>
          </cell>
          <cell r="D38">
            <v>0.69097222222222243</v>
          </cell>
          <cell r="E38" t="str">
            <v>B</v>
          </cell>
          <cell r="F38" t="str">
            <v>1. Lasseer Musikverein</v>
          </cell>
          <cell r="G38" t="str">
            <v>Nicole Würkner</v>
          </cell>
          <cell r="H38" t="str">
            <v>Austrian Fantasie / Gerald Oswald / Mitropa (ÖBV)</v>
          </cell>
          <cell r="I38" t="str">
            <v>A little piece of happiness / Pausackerl, Johann / jp - music (N÷BV 2014)</v>
          </cell>
        </row>
        <row r="39">
          <cell r="A39">
            <v>8</v>
          </cell>
          <cell r="B39">
            <v>0.69097222222222243</v>
          </cell>
          <cell r="C39">
            <v>1.7361111111111112E-2</v>
          </cell>
          <cell r="D39">
            <v>0.70833333333333359</v>
          </cell>
          <cell r="E39" t="str">
            <v>B</v>
          </cell>
          <cell r="F39" t="str">
            <v>Erster Gerasdorfer Musikverein</v>
          </cell>
          <cell r="G39" t="str">
            <v>Barbara Traxler</v>
          </cell>
          <cell r="H39" t="str">
            <v>Nora - Licht des Nordens / Thomas Asanger / Rundel (ÖBV)</v>
          </cell>
          <cell r="I39" t="str">
            <v>Choral and rock out / Huggens, Ted / Molenaar (N÷BV 2014)</v>
          </cell>
        </row>
        <row r="40">
          <cell r="A40">
            <v>9</v>
          </cell>
          <cell r="B40">
            <v>0.70833333333333359</v>
          </cell>
          <cell r="C40">
            <v>1.7361111111111112E-2</v>
          </cell>
          <cell r="D40">
            <v>0.72569444444444475</v>
          </cell>
          <cell r="E40" t="str">
            <v>B</v>
          </cell>
          <cell r="F40" t="str">
            <v>Musikverein Schönkirchen-Reyersdorf</v>
          </cell>
          <cell r="G40" t="str">
            <v>Andreas Felber</v>
          </cell>
          <cell r="H40" t="str">
            <v>Austrian Fantasie / Gerald Oswald / Mitropa (ÖBV)</v>
          </cell>
          <cell r="I40" t="str">
            <v>La storia / De Haan, Jacob / De Haske (N÷BV 2014)</v>
          </cell>
        </row>
        <row r="41">
          <cell r="A41">
            <v>10</v>
          </cell>
          <cell r="B41">
            <v>0.72569444444444475</v>
          </cell>
          <cell r="C41">
            <v>1.7361111111111112E-2</v>
          </cell>
          <cell r="D41">
            <v>0.74305555555555591</v>
          </cell>
          <cell r="E41" t="str">
            <v>B</v>
          </cell>
          <cell r="F41" t="str">
            <v>1. Musikverein Grenzland Hohenau</v>
          </cell>
          <cell r="G41" t="str">
            <v>Karin Swatschina</v>
          </cell>
          <cell r="H41" t="str">
            <v>Melodienfolge aus der Operette "Die lustige Witwe" / Franz Lehar/Arr. Fritz Neubˆck / Tierolff (ÖBV)</v>
          </cell>
          <cell r="I41" t="str">
            <v>Sternbilder / Kastner, Franz / Tatzer (N÷BV 2014)</v>
          </cell>
        </row>
        <row r="42">
          <cell r="A42">
            <v>11</v>
          </cell>
          <cell r="B42">
            <v>0.74305555555555591</v>
          </cell>
          <cell r="C42">
            <v>1.7361111111111112E-2</v>
          </cell>
          <cell r="D42">
            <v>0.76041666666666707</v>
          </cell>
          <cell r="E42" t="str">
            <v>B</v>
          </cell>
          <cell r="F42" t="str">
            <v>Ortsmusik Ollersdorf</v>
          </cell>
          <cell r="G42" t="str">
            <v>Günther Vock</v>
          </cell>
          <cell r="H42" t="str">
            <v>Nora - Licht des Nordens / Thomas Asanger / Rundel (ÖBV)</v>
          </cell>
          <cell r="I42" t="str">
            <v>Norge / Lindbichler, Ernst / Lindbichler (N÷BV 2014)</v>
          </cell>
        </row>
        <row r="43">
          <cell r="A43">
            <v>12</v>
          </cell>
          <cell r="B43">
            <v>0.76041666666666707</v>
          </cell>
          <cell r="C43">
            <v>2.0833333333333332E-2</v>
          </cell>
          <cell r="D43">
            <v>0.78125000000000044</v>
          </cell>
          <cell r="E43" t="str">
            <v>C</v>
          </cell>
          <cell r="F43" t="str">
            <v>Blasorchester der MS Deutsch-Wagram</v>
          </cell>
          <cell r="G43" t="str">
            <v>Roland  Haas</v>
          </cell>
          <cell r="H43" t="str">
            <v>Visite · Paris / Peter Platt / Helma Musikverlag (NÖBV)</v>
          </cell>
          <cell r="I43" t="str">
            <v>Main street celebration / Reineke, Steven / Barnhouse (N÷BV 2014)</v>
          </cell>
        </row>
        <row r="44">
          <cell r="A44">
            <v>13</v>
          </cell>
          <cell r="B44">
            <v>0.78125000000000044</v>
          </cell>
          <cell r="C44">
            <v>2.0833333333333332E-2</v>
          </cell>
          <cell r="D44">
            <v>0.80208333333333381</v>
          </cell>
          <cell r="E44" t="str">
            <v>C</v>
          </cell>
          <cell r="F44" t="str">
            <v>Musikverein Stadt Zistersdorf</v>
          </cell>
          <cell r="G44" t="str">
            <v>Christoph Scharinger</v>
          </cell>
          <cell r="H44" t="str">
            <v>Jahuiii sprach der Geist dreist! / Alois Wimmer / Alois Wimmer (ÖBV)</v>
          </cell>
          <cell r="I44" t="str">
            <v>Militärmarsch Nr. 1 / Schubert, Franz /  Musikverlag Rundel</v>
          </cell>
        </row>
        <row r="45">
          <cell r="A45">
            <v>14</v>
          </cell>
          <cell r="B45">
            <v>0.80208333333333381</v>
          </cell>
          <cell r="C45">
            <v>2.0833333333333332E-2</v>
          </cell>
          <cell r="D45">
            <v>0.82291666666666718</v>
          </cell>
          <cell r="E45" t="str">
            <v>C</v>
          </cell>
          <cell r="F45" t="str">
            <v>Erster Gänserndorfer Musikverein</v>
          </cell>
          <cell r="G45" t="str">
            <v>Christoph Riha</v>
          </cell>
          <cell r="H45" t="str">
            <v>Panthera Pardus Styria / Manfred Sternberger / OrchestralArt (ÖBV)</v>
          </cell>
          <cell r="I45" t="str">
            <v>Marche dramatique / Fucik, Julius / Donautal (N÷BV 2014)</v>
          </cell>
        </row>
        <row r="46">
          <cell r="A46">
            <v>15</v>
          </cell>
          <cell r="B46">
            <v>0.82291666666666718</v>
          </cell>
          <cell r="C46">
            <v>1.7361111111111112E-2</v>
          </cell>
          <cell r="D46">
            <v>0.84027777777777835</v>
          </cell>
          <cell r="E46" t="str">
            <v>B</v>
          </cell>
          <cell r="F46" t="str">
            <v>Ortsmusikkapelle Obersulz-Blumenthal</v>
          </cell>
          <cell r="G46" t="str">
            <v>Hannes Prem</v>
          </cell>
          <cell r="H46" t="str">
            <v>Nora - Licht des Nordens / Thomas Asanger / Rundel (ÖBV)</v>
          </cell>
          <cell r="I46" t="str">
            <v>La storia / De Haan, Jacob / De Haske (N÷BV 2014)</v>
          </cell>
        </row>
        <row r="47">
          <cell r="A47">
            <v>16</v>
          </cell>
          <cell r="B47">
            <v>0.84027777777777835</v>
          </cell>
          <cell r="C47">
            <v>1.7361111111111112E-2</v>
          </cell>
          <cell r="D47">
            <v>0.85763888888888951</v>
          </cell>
          <cell r="E47" t="str">
            <v>B</v>
          </cell>
          <cell r="F47" t="str">
            <v>Musikverein Kleinharras</v>
          </cell>
          <cell r="G47" t="str">
            <v>Wolfgang Eichinger</v>
          </cell>
          <cell r="H47" t="str">
            <v>Im Zigeunerlager / Erwin Trojan op. 320 / Willibald Tatzer / Musikverlag Tatzer (NÖBV)</v>
          </cell>
          <cell r="I47" t="str">
            <v>Promenadenkonzert / Hans Hartwig/ Musikverlag Rundel</v>
          </cell>
        </row>
        <row r="48">
          <cell r="A48">
            <v>17</v>
          </cell>
          <cell r="B48">
            <v>0.85763888888888951</v>
          </cell>
          <cell r="C48">
            <v>1.7361111111111112E-2</v>
          </cell>
          <cell r="D48">
            <v>0.87500000000000067</v>
          </cell>
          <cell r="E48" t="str">
            <v>B</v>
          </cell>
          <cell r="F48" t="str">
            <v>1. Dürnkruter Musikverein</v>
          </cell>
          <cell r="G48" t="str">
            <v>Stefan Mauser</v>
          </cell>
          <cell r="H48" t="str">
            <v>Ö und der Rest ist Österreich / Florian Moitzi / OrchestralArt (ÖBV)</v>
          </cell>
          <cell r="I48" t="str">
            <v>A Klezmer Karnival / Sparke, Philip / Anglo Music (N÷BV 2014)</v>
          </cell>
        </row>
        <row r="49">
          <cell r="A49">
            <v>18</v>
          </cell>
          <cell r="B49">
            <v>0.87500000000000067</v>
          </cell>
          <cell r="C49">
            <v>2.4305555555555556E-2</v>
          </cell>
          <cell r="D49">
            <v>0.89930555555555625</v>
          </cell>
          <cell r="E49" t="str">
            <v>D</v>
          </cell>
          <cell r="F49" t="str">
            <v>OMV-Blasorchester</v>
          </cell>
          <cell r="G49" t="str">
            <v>Anton Kammerer</v>
          </cell>
          <cell r="H49" t="str">
            <v>The Wall / Otto M. Schwarz / Mitropa (ÖBV)</v>
          </cell>
          <cell r="I49" t="str">
            <v>INNUENDO / F. Mercury (Queen) / Scomegna</v>
          </cell>
        </row>
        <row r="50">
          <cell r="A50" t="str">
            <v/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</sheetData>
      <sheetData sheetId="3"/>
      <sheetData sheetId="4"/>
      <sheetData sheetId="5">
        <row r="33">
          <cell r="L33">
            <v>90.25</v>
          </cell>
        </row>
      </sheetData>
      <sheetData sheetId="6"/>
      <sheetData sheetId="7">
        <row r="33">
          <cell r="L33">
            <v>90.75</v>
          </cell>
        </row>
      </sheetData>
      <sheetData sheetId="8"/>
      <sheetData sheetId="9">
        <row r="33">
          <cell r="L33">
            <v>90.25</v>
          </cell>
        </row>
      </sheetData>
      <sheetData sheetId="10"/>
      <sheetData sheetId="11">
        <row r="33">
          <cell r="L33">
            <v>92.5</v>
          </cell>
        </row>
      </sheetData>
      <sheetData sheetId="12"/>
      <sheetData sheetId="13">
        <row r="33">
          <cell r="L33">
            <v>89.75</v>
          </cell>
        </row>
      </sheetData>
      <sheetData sheetId="14"/>
      <sheetData sheetId="15">
        <row r="33">
          <cell r="L33">
            <v>92.666666666666671</v>
          </cell>
        </row>
      </sheetData>
      <sheetData sheetId="16"/>
      <sheetData sheetId="17">
        <row r="33">
          <cell r="L33">
            <v>92.25</v>
          </cell>
        </row>
      </sheetData>
      <sheetData sheetId="18"/>
      <sheetData sheetId="19">
        <row r="33">
          <cell r="L33">
            <v>89.416666666666671</v>
          </cell>
        </row>
      </sheetData>
      <sheetData sheetId="20"/>
      <sheetData sheetId="21">
        <row r="33">
          <cell r="L33">
            <v>93.416666666666671</v>
          </cell>
        </row>
      </sheetData>
      <sheetData sheetId="22"/>
      <sheetData sheetId="23">
        <row r="33">
          <cell r="L33">
            <v>89.833333333333329</v>
          </cell>
        </row>
      </sheetData>
      <sheetData sheetId="24"/>
      <sheetData sheetId="25">
        <row r="33">
          <cell r="L33">
            <v>90.75</v>
          </cell>
        </row>
      </sheetData>
      <sheetData sheetId="26"/>
      <sheetData sheetId="27">
        <row r="33">
          <cell r="L33">
            <v>92.916666666666671</v>
          </cell>
        </row>
      </sheetData>
      <sheetData sheetId="28"/>
      <sheetData sheetId="29">
        <row r="33">
          <cell r="L33">
            <v>89.666666666666671</v>
          </cell>
        </row>
      </sheetData>
      <sheetData sheetId="30"/>
      <sheetData sheetId="31">
        <row r="33">
          <cell r="L33">
            <v>89.5</v>
          </cell>
        </row>
      </sheetData>
      <sheetData sheetId="32"/>
      <sheetData sheetId="33">
        <row r="33">
          <cell r="L33">
            <v>90.333333333333329</v>
          </cell>
        </row>
      </sheetData>
      <sheetData sheetId="34"/>
      <sheetData sheetId="35">
        <row r="33">
          <cell r="L33">
            <v>88.75</v>
          </cell>
        </row>
      </sheetData>
      <sheetData sheetId="36"/>
      <sheetData sheetId="37">
        <row r="33">
          <cell r="L33">
            <v>90.916666666666671</v>
          </cell>
        </row>
      </sheetData>
      <sheetData sheetId="38"/>
      <sheetData sheetId="39">
        <row r="33">
          <cell r="L33">
            <v>93.666666666666671</v>
          </cell>
        </row>
      </sheetData>
      <sheetData sheetId="40"/>
      <sheetData sheetId="41">
        <row r="33">
          <cell r="L33" t="str">
            <v/>
          </cell>
        </row>
      </sheetData>
      <sheetData sheetId="42"/>
      <sheetData sheetId="43">
        <row r="33">
          <cell r="L33" t="str">
            <v/>
          </cell>
        </row>
      </sheetData>
      <sheetData sheetId="44"/>
      <sheetData sheetId="45">
        <row r="33">
          <cell r="L33" t="str">
            <v/>
          </cell>
        </row>
      </sheetData>
      <sheetData sheetId="46"/>
      <sheetData sheetId="47">
        <row r="33">
          <cell r="L33" t="str">
            <v/>
          </cell>
        </row>
      </sheetData>
      <sheetData sheetId="48"/>
      <sheetData sheetId="49">
        <row r="33">
          <cell r="L33" t="str">
            <v/>
          </cell>
        </row>
      </sheetData>
      <sheetData sheetId="50"/>
      <sheetData sheetId="51">
        <row r="33">
          <cell r="L33" t="str">
            <v/>
          </cell>
        </row>
      </sheetData>
      <sheetData sheetId="52"/>
      <sheetData sheetId="53">
        <row r="33">
          <cell r="L33" t="str">
            <v/>
          </cell>
        </row>
      </sheetData>
      <sheetData sheetId="5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A1:Q72"/>
  <sheetViews>
    <sheetView showGridLines="0" showRowColHeaders="0" zoomScale="91" zoomScaleNormal="91" workbookViewId="0">
      <pane ySplit="6" topLeftCell="A7" activePane="bottomLeft" state="frozen"/>
      <selection pane="bottomLeft" activeCell="C36" sqref="C36"/>
    </sheetView>
  </sheetViews>
  <sheetFormatPr baseColWidth="10" defaultRowHeight="15" x14ac:dyDescent="0.25"/>
  <cols>
    <col min="1" max="3" width="1.42578125" customWidth="1"/>
    <col min="4" max="4" width="3.28515625" customWidth="1"/>
    <col min="5" max="5" width="6.140625" bestFit="1" customWidth="1"/>
    <col min="6" max="7" width="12.5703125" customWidth="1"/>
    <col min="8" max="8" width="20.85546875" customWidth="1"/>
    <col min="9" max="9" width="4.7109375" bestFit="1" customWidth="1"/>
    <col min="10" max="10" width="3.28515625" bestFit="1" customWidth="1"/>
    <col min="11" max="11" width="48.140625" bestFit="1" customWidth="1"/>
    <col min="12" max="12" width="3.85546875" hidden="1" customWidth="1"/>
    <col min="13" max="13" width="5.7109375" customWidth="1"/>
    <col min="14" max="14" width="1.42578125" customWidth="1"/>
    <col min="15" max="15" width="1.5703125" customWidth="1"/>
    <col min="16" max="16" width="1.42578125" customWidth="1"/>
    <col min="17" max="17" width="0" hidden="1" customWidth="1"/>
  </cols>
  <sheetData>
    <row r="1" spans="1:17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</row>
    <row r="2" spans="1:17" ht="7.5" customHeight="1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4"/>
      <c r="N2" s="4"/>
      <c r="O2" s="4"/>
      <c r="P2" s="2"/>
      <c r="Q2" s="3"/>
    </row>
    <row r="3" spans="1:17" s="11" customFormat="1" ht="38.25" customHeight="1" x14ac:dyDescent="0.5">
      <c r="A3" s="1"/>
      <c r="B3" s="6"/>
      <c r="C3" s="7"/>
      <c r="D3" s="7"/>
      <c r="E3" s="7"/>
      <c r="F3" s="7"/>
      <c r="G3" s="8" t="str">
        <f>[3]Titelblatt!$H$10</f>
        <v>Konzertmusikbewertung</v>
      </c>
      <c r="H3" s="8"/>
      <c r="I3" s="8"/>
      <c r="J3" s="8"/>
      <c r="K3" s="8"/>
      <c r="L3" s="8"/>
      <c r="M3" s="9"/>
      <c r="N3" s="10" t="s">
        <v>0</v>
      </c>
      <c r="O3" s="6"/>
      <c r="Q3" s="12"/>
    </row>
    <row r="4" spans="1:17" s="11" customFormat="1" ht="18" customHeight="1" x14ac:dyDescent="0.25">
      <c r="A4" s="1"/>
      <c r="B4" s="6"/>
      <c r="C4" s="7"/>
      <c r="D4" s="7"/>
      <c r="E4" s="7"/>
      <c r="F4" s="7"/>
      <c r="G4" s="13" t="str">
        <f>IF([3]Titelblatt!H8="","des NÖBV in "&amp;[3]Titelblatt!$H$13,"der BAG "&amp;[3]Titelblatt!$H$8&amp;" in "&amp;[3]Titelblatt!$H$13)</f>
        <v>der BAG Gänserndorf in Auersthal</v>
      </c>
      <c r="H4" s="13"/>
      <c r="I4" s="13"/>
      <c r="J4" s="13"/>
      <c r="K4" s="13"/>
      <c r="L4" s="13"/>
      <c r="M4" s="13"/>
      <c r="N4" s="7"/>
      <c r="O4" s="6"/>
      <c r="Q4" s="12"/>
    </row>
    <row r="5" spans="1:17" s="11" customFormat="1" ht="18" customHeight="1" x14ac:dyDescent="0.25">
      <c r="A5" s="1"/>
      <c r="B5" s="6"/>
      <c r="C5" s="7"/>
      <c r="D5" s="7"/>
      <c r="E5" s="7"/>
      <c r="F5" s="7"/>
      <c r="G5" s="14">
        <f>IF([3]Titelblatt!H15,[3]Titelblatt!H15,"")</f>
        <v>43582</v>
      </c>
      <c r="H5" s="14"/>
      <c r="I5" s="14"/>
      <c r="J5" s="14"/>
      <c r="K5" s="14"/>
      <c r="L5" s="14"/>
      <c r="M5" s="14"/>
      <c r="N5" s="15"/>
      <c r="O5" s="6"/>
      <c r="Q5" s="12"/>
    </row>
    <row r="6" spans="1:17" s="24" customFormat="1" ht="11.25" x14ac:dyDescent="0.25">
      <c r="A6" s="1"/>
      <c r="B6" s="16"/>
      <c r="C6" s="17"/>
      <c r="D6" s="18" t="s">
        <v>1</v>
      </c>
      <c r="E6" s="18" t="s">
        <v>2</v>
      </c>
      <c r="F6" s="19" t="s">
        <v>3</v>
      </c>
      <c r="G6" s="19"/>
      <c r="H6" s="20" t="s">
        <v>4</v>
      </c>
      <c r="I6" s="20" t="s">
        <v>5</v>
      </c>
      <c r="J6" s="21" t="s">
        <v>6</v>
      </c>
      <c r="K6" s="21"/>
      <c r="L6" s="22" t="s">
        <v>7</v>
      </c>
      <c r="M6" s="20" t="s">
        <v>8</v>
      </c>
      <c r="N6" s="23"/>
      <c r="O6" s="16"/>
      <c r="Q6" s="25"/>
    </row>
    <row r="7" spans="1:17" s="24" customFormat="1" ht="18" customHeight="1" x14ac:dyDescent="0.2">
      <c r="A7" s="26"/>
      <c r="B7" s="16"/>
      <c r="C7" s="17"/>
      <c r="D7" s="27"/>
      <c r="E7" s="27"/>
      <c r="F7" s="27"/>
      <c r="G7" s="27"/>
      <c r="H7" s="28"/>
      <c r="I7" s="28"/>
      <c r="J7" s="28"/>
      <c r="K7" s="28"/>
      <c r="L7" s="29"/>
      <c r="M7" s="28"/>
      <c r="N7" s="23"/>
      <c r="O7" s="16"/>
      <c r="Q7" s="25"/>
    </row>
    <row r="8" spans="1:17" ht="18" customHeight="1" thickBot="1" x14ac:dyDescent="0.3">
      <c r="A8" s="1"/>
      <c r="B8" s="4"/>
      <c r="C8" s="30"/>
      <c r="D8" s="31">
        <f>IF('[3]Reihung und Zeitplan'!A32="","",'[3]Reihung und Zeitplan'!A32)</f>
        <v>1</v>
      </c>
      <c r="E8" s="32">
        <f>IF($D8="","",VLOOKUP($D8,'[3]Reihung und Zeitplan'!$A$32:$I$56,2))</f>
        <v>0.5625</v>
      </c>
      <c r="F8" s="33" t="str">
        <f>IF($D8="","",VLOOKUP($D8,'[3]Reihung und Zeitplan'!$A$32:$I$56,6,FALSE))</f>
        <v>Musikverein Auersthal</v>
      </c>
      <c r="G8" s="34"/>
      <c r="H8" s="35" t="str">
        <f>IF($D8="","",VLOOKUP($D8,'[3]Reihung und Zeitplan'!$A$32:$I$52,7,FALSE))</f>
        <v>Peter Platt</v>
      </c>
      <c r="I8" s="36" t="str">
        <f>IF($D8="","",VLOOKUP($D8,'[3]Reihung und Zeitplan'!$A$32:$I$56,5,FALSE))</f>
        <v>C</v>
      </c>
      <c r="J8" s="37" t="s">
        <v>9</v>
      </c>
      <c r="K8" s="38" t="str">
        <f>IF($D8="","",VLOOKUP($D8,'[3]Reihung und Zeitplan'!$A$32:$I$52,8,FALSE))</f>
        <v>Visite · Paris / Peter Platt / Helma Musikverlag (NÖBV)</v>
      </c>
      <c r="L8" s="39" t="e">
        <f>IF(F8="","",[3]Titelblatt!#REF!)</f>
        <v>#REF!</v>
      </c>
      <c r="M8" s="40">
        <f>IF([3]E1!$L$33="","",[3]E1!$L$33)</f>
        <v>90.25</v>
      </c>
      <c r="N8" s="41" t="s">
        <v>10</v>
      </c>
      <c r="O8" s="4"/>
      <c r="P8" s="2"/>
      <c r="Q8" s="42" t="str">
        <f>IF(K9="","",K9)</f>
        <v>Celebration / Pausackerl, Johann / Eigenverlag (÷BV ˆsterr. Komponisten 2012)</v>
      </c>
    </row>
    <row r="9" spans="1:17" ht="18" customHeight="1" thickTop="1" thickBot="1" x14ac:dyDescent="0.3">
      <c r="A9" s="1"/>
      <c r="B9" s="4"/>
      <c r="C9" s="30"/>
      <c r="D9" s="43"/>
      <c r="E9" s="44"/>
      <c r="F9" s="45"/>
      <c r="G9" s="46"/>
      <c r="H9" s="47"/>
      <c r="I9" s="48"/>
      <c r="J9" s="49" t="s">
        <v>11</v>
      </c>
      <c r="K9" s="38" t="str">
        <f>IF($D8="","",VLOOKUP($D8,'[3]Reihung und Zeitplan'!$A$32:$I$52,9,FALSE))</f>
        <v>Celebration / Pausackerl, Johann / Eigenverlag (÷BV ˆsterr. Komponisten 2012)</v>
      </c>
      <c r="L9" s="50"/>
      <c r="M9" s="51"/>
      <c r="N9" s="41" t="s">
        <v>12</v>
      </c>
      <c r="O9" s="4"/>
      <c r="P9" s="2"/>
      <c r="Q9" s="3"/>
    </row>
    <row r="10" spans="1:17" ht="18" customHeight="1" thickTop="1" thickBot="1" x14ac:dyDescent="0.3">
      <c r="A10" s="1"/>
      <c r="B10" s="4"/>
      <c r="C10" s="30"/>
      <c r="D10" s="52">
        <f>IF('[3]Reihung und Zeitplan'!A33="","",'[3]Reihung und Zeitplan'!A33)</f>
        <v>2</v>
      </c>
      <c r="E10" s="32">
        <f>IF($D10="","",VLOOKUP($D10,'[3]Reihung und Zeitplan'!$A$32:$I$56,2))</f>
        <v>0.58333333333333337</v>
      </c>
      <c r="F10" s="33" t="str">
        <f>IF($D10="","",VLOOKUP($D10,'[3]Reihung und Zeitplan'!$A$32:$I$56,6,FALSE))</f>
        <v>Musikverein "Harmonie" Obersiebenbrunn</v>
      </c>
      <c r="G10" s="34"/>
      <c r="H10" s="35" t="str">
        <f>IF($D10="","",VLOOKUP($D10,'[3]Reihung und Zeitplan'!$A$32:$I$52,7,FALSE))</f>
        <v>Ronald Unzeitig</v>
      </c>
      <c r="I10" s="36" t="str">
        <f>IF($D10="","",VLOOKUP($D10,'[3]Reihung und Zeitplan'!$A$32:$I$56,5,FALSE))</f>
        <v>B</v>
      </c>
      <c r="J10" s="37" t="s">
        <v>9</v>
      </c>
      <c r="K10" s="38" t="str">
        <f>IF($D10="","",VLOOKUP($D10,'[3]Reihung und Zeitplan'!$A$32:$I$52,8,FALSE))</f>
        <v>To a Special One / Fritz Neuböck / Tierolff (ÖBV)</v>
      </c>
      <c r="L10" s="39" t="e">
        <f>IF(F10="","",[3]Titelblatt!#REF!)</f>
        <v>#REF!</v>
      </c>
      <c r="M10" s="40">
        <f>IF([3]E2!$L$33="","",[3]E2!$L$33)</f>
        <v>90.75</v>
      </c>
      <c r="N10" s="41" t="s">
        <v>13</v>
      </c>
      <c r="O10" s="4"/>
      <c r="P10" s="2"/>
      <c r="Q10" s="42" t="str">
        <f>IF(K11="","",K11)</f>
        <v>La storia / De Haan, Jacob / De Haske (N÷BV 2014)</v>
      </c>
    </row>
    <row r="11" spans="1:17" ht="18" customHeight="1" thickTop="1" thickBot="1" x14ac:dyDescent="0.3">
      <c r="A11" s="1"/>
      <c r="B11" s="4"/>
      <c r="C11" s="30"/>
      <c r="D11" s="43"/>
      <c r="E11" s="44"/>
      <c r="F11" s="45"/>
      <c r="G11" s="46"/>
      <c r="H11" s="47"/>
      <c r="I11" s="48"/>
      <c r="J11" s="49" t="s">
        <v>11</v>
      </c>
      <c r="K11" s="38" t="str">
        <f>IF($D10="","",VLOOKUP($D10,'[3]Reihung und Zeitplan'!$A$32:$I$52,9,FALSE))</f>
        <v>La storia / De Haan, Jacob / De Haske (N÷BV 2014)</v>
      </c>
      <c r="L11" s="50"/>
      <c r="M11" s="51"/>
      <c r="N11" s="41" t="s">
        <v>14</v>
      </c>
      <c r="O11" s="4"/>
      <c r="P11" s="2"/>
      <c r="Q11" s="3"/>
    </row>
    <row r="12" spans="1:17" ht="18" customHeight="1" thickTop="1" thickBot="1" x14ac:dyDescent="0.3">
      <c r="A12" s="1"/>
      <c r="B12" s="4"/>
      <c r="C12" s="30"/>
      <c r="D12" s="52">
        <f>IF('[3]Reihung und Zeitplan'!A34="","",'[3]Reihung und Zeitplan'!A34)</f>
        <v>3</v>
      </c>
      <c r="E12" s="32">
        <f>IF($D12="","",VLOOKUP($D12,'[3]Reihung und Zeitplan'!$A$32:$I$56,2))</f>
        <v>0.60069444444444453</v>
      </c>
      <c r="F12" s="33" t="str">
        <f>IF($D12="","",VLOOKUP($D12,'[3]Reihung und Zeitplan'!$A$32:$I$56,6,FALSE))</f>
        <v>Musikverein Spannberg</v>
      </c>
      <c r="G12" s="34"/>
      <c r="H12" s="35" t="str">
        <f>IF($D12="","",VLOOKUP($D12,'[3]Reihung und Zeitplan'!$A$32:$I$52,7,FALSE))</f>
        <v>Norbert Simunovic</v>
      </c>
      <c r="I12" s="36" t="str">
        <f>IF($D12="","",VLOOKUP($D12,'[3]Reihung und Zeitplan'!$A$32:$I$56,5,FALSE))</f>
        <v>B</v>
      </c>
      <c r="J12" s="37" t="s">
        <v>9</v>
      </c>
      <c r="K12" s="38" t="str">
        <f>IF($D12="","",VLOOKUP($D12,'[3]Reihung und Zeitplan'!$A$32:$I$52,8,FALSE))</f>
        <v>Austrian Fantasie / Gerald Oswald / Mitropa (ÖBV)</v>
      </c>
      <c r="L12" s="39" t="e">
        <f>IF(F12="","",[3]Titelblatt!#REF!)</f>
        <v>#REF!</v>
      </c>
      <c r="M12" s="40">
        <f>IF([3]E3!$L$33="","",[3]E3!$L$33)</f>
        <v>90.25</v>
      </c>
      <c r="N12" s="41" t="s">
        <v>15</v>
      </c>
      <c r="O12" s="4"/>
      <c r="P12" s="2"/>
      <c r="Q12" s="42" t="str">
        <f>IF(K13="","",K13)</f>
        <v>Der Waldsänger / Josef Abwerzger / Kliment</v>
      </c>
    </row>
    <row r="13" spans="1:17" ht="18" customHeight="1" thickTop="1" thickBot="1" x14ac:dyDescent="0.3">
      <c r="A13" s="1"/>
      <c r="B13" s="4"/>
      <c r="C13" s="30"/>
      <c r="D13" s="43"/>
      <c r="E13" s="44"/>
      <c r="F13" s="45"/>
      <c r="G13" s="46"/>
      <c r="H13" s="47"/>
      <c r="I13" s="48"/>
      <c r="J13" s="49" t="s">
        <v>11</v>
      </c>
      <c r="K13" s="38" t="str">
        <f>IF($D12="","",VLOOKUP($D12,'[3]Reihung und Zeitplan'!$A$32:$I$52,9,FALSE))</f>
        <v>Der Waldsänger / Josef Abwerzger / Kliment</v>
      </c>
      <c r="L13" s="50"/>
      <c r="M13" s="51"/>
      <c r="N13" s="41" t="s">
        <v>16</v>
      </c>
      <c r="O13" s="4"/>
      <c r="P13" s="2"/>
      <c r="Q13" s="3"/>
    </row>
    <row r="14" spans="1:17" ht="18" customHeight="1" thickTop="1" thickBot="1" x14ac:dyDescent="0.3">
      <c r="A14" s="1"/>
      <c r="B14" s="4"/>
      <c r="C14" s="30"/>
      <c r="D14" s="52">
        <f>IF('[3]Reihung und Zeitplan'!A35="","",'[3]Reihung und Zeitplan'!A35)</f>
        <v>4</v>
      </c>
      <c r="E14" s="32">
        <f>IF($D14="","",VLOOKUP($D14,'[3]Reihung und Zeitplan'!$A$32:$I$56,2))</f>
        <v>0.61805555555555569</v>
      </c>
      <c r="F14" s="33" t="str">
        <f>IF($D14="","",VLOOKUP($D14,'[3]Reihung und Zeitplan'!$A$32:$I$56,6,FALSE))</f>
        <v>Musikverein Strasshof</v>
      </c>
      <c r="G14" s="34"/>
      <c r="H14" s="35" t="str">
        <f>IF($D14="","",VLOOKUP($D14,'[3]Reihung und Zeitplan'!$A$32:$I$52,7,FALSE))</f>
        <v>Walter Schultes</v>
      </c>
      <c r="I14" s="36" t="str">
        <f>IF($D14="","",VLOOKUP($D14,'[3]Reihung und Zeitplan'!$A$32:$I$56,5,FALSE))</f>
        <v>D</v>
      </c>
      <c r="J14" s="37" t="s">
        <v>9</v>
      </c>
      <c r="K14" s="38" t="str">
        <f>IF($D14="","",VLOOKUP($D14,'[3]Reihung und Zeitplan'!$A$32:$I$52,8,FALSE))</f>
        <v>The Wall / Otto M. Schwarz / Mitropa (ÖBV)</v>
      </c>
      <c r="L14" s="39" t="e">
        <f>IF(F14="","",[3]Titelblatt!#REF!)</f>
        <v>#REF!</v>
      </c>
      <c r="M14" s="40">
        <f>IF([3]E4!$L$33="","",[3]E4!$L$33)</f>
        <v>92.5</v>
      </c>
      <c r="N14" s="41" t="s">
        <v>17</v>
      </c>
      <c r="O14" s="4"/>
      <c r="P14" s="2"/>
      <c r="Q14" s="42" t="str">
        <f>IF(K15="","",K15)</f>
        <v>Tirol 1809 / Tanzer, Sepp / Helbling (÷sterr. Blasmusikkatalog 1999)</v>
      </c>
    </row>
    <row r="15" spans="1:17" ht="18" customHeight="1" thickTop="1" thickBot="1" x14ac:dyDescent="0.3">
      <c r="A15" s="1"/>
      <c r="B15" s="4"/>
      <c r="C15" s="30"/>
      <c r="D15" s="43"/>
      <c r="E15" s="44"/>
      <c r="F15" s="45"/>
      <c r="G15" s="46"/>
      <c r="H15" s="47"/>
      <c r="I15" s="48"/>
      <c r="J15" s="49" t="s">
        <v>11</v>
      </c>
      <c r="K15" s="38" t="str">
        <f>IF($D14="","",VLOOKUP($D14,'[3]Reihung und Zeitplan'!$A$32:$I$52,9,FALSE))</f>
        <v>Tirol 1809 / Tanzer, Sepp / Helbling (÷sterr. Blasmusikkatalog 1999)</v>
      </c>
      <c r="L15" s="50"/>
      <c r="M15" s="51"/>
      <c r="N15" s="41" t="s">
        <v>18</v>
      </c>
      <c r="O15" s="4"/>
      <c r="P15" s="2"/>
      <c r="Q15" s="3"/>
    </row>
    <row r="16" spans="1:17" ht="18" customHeight="1" thickTop="1" thickBot="1" x14ac:dyDescent="0.3">
      <c r="A16" s="1"/>
      <c r="B16" s="4"/>
      <c r="C16" s="30"/>
      <c r="D16" s="52">
        <f>IF('[3]Reihung und Zeitplan'!A36="","",'[3]Reihung und Zeitplan'!A36)</f>
        <v>5</v>
      </c>
      <c r="E16" s="32">
        <f>IF($D16="","",VLOOKUP($D16,'[3]Reihung und Zeitplan'!$A$32:$I$56,2))</f>
        <v>0.64236111111111127</v>
      </c>
      <c r="F16" s="33" t="str">
        <f>IF($D16="","",VLOOKUP($D16,'[3]Reihung und Zeitplan'!$A$32:$I$56,6,FALSE))</f>
        <v>Musikverein Breitstetten</v>
      </c>
      <c r="G16" s="34"/>
      <c r="H16" s="35" t="str">
        <f>IF($D16="","",VLOOKUP($D16,'[3]Reihung und Zeitplan'!$A$32:$I$52,7,FALSE))</f>
        <v>Christian Felix Jungwirth</v>
      </c>
      <c r="I16" s="36" t="str">
        <f>IF($D16="","",VLOOKUP($D16,'[3]Reihung und Zeitplan'!$A$32:$I$56,5,FALSE))</f>
        <v>B</v>
      </c>
      <c r="J16" s="37" t="s">
        <v>9</v>
      </c>
      <c r="K16" s="38" t="str">
        <f>IF($D16="","",VLOOKUP($D16,'[3]Reihung und Zeitplan'!$A$32:$I$52,8,FALSE))</f>
        <v>Melodienfolge aus der Operette "Die lustige Witwe" / Franz Lehar/Arr. Fritz Neuböck / Tierolff (ÖBV)</v>
      </c>
      <c r="L16" s="39" t="e">
        <f>IF(F16="","",$L8)</f>
        <v>#REF!</v>
      </c>
      <c r="M16" s="40">
        <f>IF([3]E5!$L$33="","",[3]E5!$L$33)</f>
        <v>89.75</v>
      </c>
      <c r="N16" s="41" t="s">
        <v>19</v>
      </c>
      <c r="O16" s="4"/>
      <c r="P16" s="2"/>
      <c r="Q16" s="42" t="str">
        <f>IF(K17="","",K17)</f>
        <v>Weekend-Fantasy / Bˆnisch, Josef / HeBu (N÷BV 2014)</v>
      </c>
    </row>
    <row r="17" spans="1:17" ht="18" customHeight="1" thickTop="1" thickBot="1" x14ac:dyDescent="0.3">
      <c r="A17" s="1"/>
      <c r="B17" s="4"/>
      <c r="C17" s="30"/>
      <c r="D17" s="43"/>
      <c r="E17" s="44"/>
      <c r="F17" s="45"/>
      <c r="G17" s="46"/>
      <c r="H17" s="47"/>
      <c r="I17" s="48"/>
      <c r="J17" s="49" t="s">
        <v>11</v>
      </c>
      <c r="K17" s="38" t="str">
        <f>IF($D16="","",VLOOKUP($D16,'[3]Reihung und Zeitplan'!$A$32:$I$52,9,FALSE))</f>
        <v>Weekend-Fantasy / Bˆnisch, Josef / HeBu (N÷BV 2014)</v>
      </c>
      <c r="L17" s="50"/>
      <c r="M17" s="51"/>
      <c r="N17" s="41" t="s">
        <v>20</v>
      </c>
      <c r="O17" s="4"/>
      <c r="P17" s="2"/>
      <c r="Q17" s="3"/>
    </row>
    <row r="18" spans="1:17" ht="18" customHeight="1" thickTop="1" thickBot="1" x14ac:dyDescent="0.3">
      <c r="A18" s="1"/>
      <c r="B18" s="4"/>
      <c r="C18" s="30"/>
      <c r="D18" s="52">
        <f>IF('[3]Reihung und Zeitplan'!A37="","",'[3]Reihung und Zeitplan'!A37)</f>
        <v>6</v>
      </c>
      <c r="E18" s="32">
        <f>IF($D18="","",VLOOKUP($D18,'[3]Reihung und Zeitplan'!$A$32:$I$56,2))</f>
        <v>0.65972222222222243</v>
      </c>
      <c r="F18" s="33" t="str">
        <f>IF($D18="","",VLOOKUP($D18,'[3]Reihung und Zeitplan'!$A$32:$I$56,6,FALSE))</f>
        <v>1. Weikendorfer Musikverein</v>
      </c>
      <c r="G18" s="34"/>
      <c r="H18" s="35" t="str">
        <f>IF($D18="","",VLOOKUP($D18,'[3]Reihung und Zeitplan'!$A$32:$I$52,7,FALSE))</f>
        <v>Nicole Schwab</v>
      </c>
      <c r="I18" s="36" t="str">
        <f>IF($D18="","",VLOOKUP($D18,'[3]Reihung und Zeitplan'!$A$32:$I$56,5,FALSE))</f>
        <v>A</v>
      </c>
      <c r="J18" s="37" t="s">
        <v>9</v>
      </c>
      <c r="K18" s="38" t="str">
        <f>IF($D18="","",VLOOKUP($D18,'[3]Reihung und Zeitplan'!$A$32:$I$52,8,FALSE))</f>
        <v>Fanfare Festive / Markus Adam / OrchestralArt (ÖBV)</v>
      </c>
      <c r="L18" s="39" t="e">
        <f>IF(F18="","",$L10)</f>
        <v>#REF!</v>
      </c>
      <c r="M18" s="40">
        <f>IF([3]E6!$L$33="","",[3]E6!$L$33)</f>
        <v>92.666666666666671</v>
      </c>
      <c r="N18" s="41" t="s">
        <v>21</v>
      </c>
      <c r="O18" s="4"/>
      <c r="P18" s="2"/>
      <c r="Q18" s="42" t="str">
        <f>IF(K19="","",K19)</f>
        <v>A sunrise impression / De Haan, Jacob / De Haske (N÷BV 2014)</v>
      </c>
    </row>
    <row r="19" spans="1:17" ht="18" customHeight="1" thickTop="1" thickBot="1" x14ac:dyDescent="0.3">
      <c r="A19" s="1"/>
      <c r="B19" s="4"/>
      <c r="C19" s="30"/>
      <c r="D19" s="43"/>
      <c r="E19" s="44"/>
      <c r="F19" s="45"/>
      <c r="G19" s="46"/>
      <c r="H19" s="47"/>
      <c r="I19" s="48"/>
      <c r="J19" s="49" t="s">
        <v>11</v>
      </c>
      <c r="K19" s="38" t="str">
        <f>IF($D18="","",VLOOKUP($D18,'[3]Reihung und Zeitplan'!$A$32:$I$52,9,FALSE))</f>
        <v>A sunrise impression / De Haan, Jacob / De Haske (N÷BV 2014)</v>
      </c>
      <c r="L19" s="50"/>
      <c r="M19" s="51"/>
      <c r="N19" s="41"/>
      <c r="O19" s="4"/>
      <c r="P19" s="2"/>
      <c r="Q19" s="3"/>
    </row>
    <row r="20" spans="1:17" ht="18" customHeight="1" thickTop="1" thickBot="1" x14ac:dyDescent="0.3">
      <c r="A20" s="1"/>
      <c r="B20" s="4"/>
      <c r="C20" s="30"/>
      <c r="D20" s="52">
        <f>IF('[3]Reihung und Zeitplan'!A38="","",'[3]Reihung und Zeitplan'!A38)</f>
        <v>7</v>
      </c>
      <c r="E20" s="32">
        <f>IF($D20="","",VLOOKUP($D20,'[3]Reihung und Zeitplan'!$A$32:$I$56,2))</f>
        <v>0.67361111111111127</v>
      </c>
      <c r="F20" s="33" t="str">
        <f>IF($D20="","",VLOOKUP($D20,'[3]Reihung und Zeitplan'!$A$32:$I$56,6,FALSE))</f>
        <v>1. Lasseer Musikverein</v>
      </c>
      <c r="G20" s="34"/>
      <c r="H20" s="35" t="str">
        <f>IF($D20="","",VLOOKUP($D20,'[3]Reihung und Zeitplan'!$A$32:$I$52,7,FALSE))</f>
        <v>Nicole Würkner</v>
      </c>
      <c r="I20" s="36" t="str">
        <f>IF($D20="","",VLOOKUP($D20,'[3]Reihung und Zeitplan'!$A$32:$I$56,5,FALSE))</f>
        <v>B</v>
      </c>
      <c r="J20" s="37" t="s">
        <v>9</v>
      </c>
      <c r="K20" s="38" t="str">
        <f>IF($D20="","",VLOOKUP($D20,'[3]Reihung und Zeitplan'!$A$32:$I$52,8,FALSE))</f>
        <v>Austrian Fantasie / Gerald Oswald / Mitropa (ÖBV)</v>
      </c>
      <c r="L20" s="39" t="e">
        <f>IF(F20="","",$L12)</f>
        <v>#REF!</v>
      </c>
      <c r="M20" s="40">
        <f>IF([3]E7!$L$33="","",[3]E7!$L$33)</f>
        <v>92.25</v>
      </c>
      <c r="N20" s="41">
        <v>123</v>
      </c>
      <c r="O20" s="4"/>
      <c r="P20" s="2"/>
      <c r="Q20" s="42" t="str">
        <f>IF(K21="","",K21)</f>
        <v>A little piece of happiness / Pausackerl, Johann / jp - music (N÷BV 2014)</v>
      </c>
    </row>
    <row r="21" spans="1:17" ht="18" customHeight="1" thickTop="1" thickBot="1" x14ac:dyDescent="0.3">
      <c r="A21" s="1"/>
      <c r="B21" s="4"/>
      <c r="C21" s="30"/>
      <c r="D21" s="43"/>
      <c r="E21" s="44"/>
      <c r="F21" s="45"/>
      <c r="G21" s="46"/>
      <c r="H21" s="47"/>
      <c r="I21" s="48"/>
      <c r="J21" s="49" t="s">
        <v>11</v>
      </c>
      <c r="K21" s="38" t="str">
        <f>IF($D20="","",VLOOKUP($D20,'[3]Reihung und Zeitplan'!$A$32:$I$52,9,FALSE))</f>
        <v>A little piece of happiness / Pausackerl, Johann / jp - music (N÷BV 2014)</v>
      </c>
      <c r="L21" s="50"/>
      <c r="M21" s="51"/>
      <c r="N21" s="41">
        <v>234</v>
      </c>
      <c r="O21" s="4"/>
      <c r="P21" s="2"/>
      <c r="Q21" s="3"/>
    </row>
    <row r="22" spans="1:17" ht="18" customHeight="1" thickTop="1" thickBot="1" x14ac:dyDescent="0.3">
      <c r="A22" s="1"/>
      <c r="B22" s="4"/>
      <c r="C22" s="30"/>
      <c r="D22" s="52">
        <f>IF('[3]Reihung und Zeitplan'!A39="","",'[3]Reihung und Zeitplan'!A39)</f>
        <v>8</v>
      </c>
      <c r="E22" s="32">
        <f>IF($D22="","",VLOOKUP($D22,'[3]Reihung und Zeitplan'!$A$32:$I$56,2))</f>
        <v>0.69097222222222243</v>
      </c>
      <c r="F22" s="33" t="str">
        <f>IF($D22="","",VLOOKUP($D22,'[3]Reihung und Zeitplan'!$A$32:$I$56,6,FALSE))</f>
        <v>Erster Gerasdorfer Musikverein</v>
      </c>
      <c r="G22" s="34"/>
      <c r="H22" s="35" t="str">
        <f>IF($D22="","",VLOOKUP($D22,'[3]Reihung und Zeitplan'!$A$32:$I$52,7,FALSE))</f>
        <v>Barbara Traxler</v>
      </c>
      <c r="I22" s="36" t="str">
        <f>IF($D22="","",VLOOKUP($D22,'[3]Reihung und Zeitplan'!$A$32:$I$56,5,FALSE))</f>
        <v>B</v>
      </c>
      <c r="J22" s="37" t="s">
        <v>9</v>
      </c>
      <c r="K22" s="38" t="str">
        <f>IF($D22="","",VLOOKUP($D22,'[3]Reihung und Zeitplan'!$A$32:$I$52,8,FALSE))</f>
        <v>Nora - Licht des Nordens / Thomas Asanger / Rundel (ÖBV)</v>
      </c>
      <c r="L22" s="39" t="e">
        <f>IF(F22="","",$L14)</f>
        <v>#REF!</v>
      </c>
      <c r="M22" s="40">
        <f>IF([3]E8!$L$33="","",[3]E8!$L$33)</f>
        <v>89.416666666666671</v>
      </c>
      <c r="N22" s="41">
        <v>134</v>
      </c>
      <c r="O22" s="4"/>
      <c r="P22" s="2"/>
      <c r="Q22" s="42" t="str">
        <f>IF(K23="","",K23)</f>
        <v>Choral and rock out / Huggens, Ted / Molenaar (N÷BV 2014)</v>
      </c>
    </row>
    <row r="23" spans="1:17" ht="18" customHeight="1" thickTop="1" thickBot="1" x14ac:dyDescent="0.3">
      <c r="A23" s="1"/>
      <c r="B23" s="4"/>
      <c r="C23" s="30"/>
      <c r="D23" s="43"/>
      <c r="E23" s="44"/>
      <c r="F23" s="45"/>
      <c r="G23" s="46"/>
      <c r="H23" s="47"/>
      <c r="I23" s="48"/>
      <c r="J23" s="49" t="s">
        <v>11</v>
      </c>
      <c r="K23" s="38" t="str">
        <f>IF($D22="","",VLOOKUP($D22,'[3]Reihung und Zeitplan'!$A$32:$I$52,9,FALSE))</f>
        <v>Choral and rock out / Huggens, Ted / Molenaar (N÷BV 2014)</v>
      </c>
      <c r="L23" s="50"/>
      <c r="M23" s="51"/>
      <c r="N23" s="41">
        <v>124</v>
      </c>
      <c r="O23" s="4"/>
      <c r="P23" s="2"/>
      <c r="Q23" s="3"/>
    </row>
    <row r="24" spans="1:17" ht="18" customHeight="1" thickTop="1" thickBot="1" x14ac:dyDescent="0.3">
      <c r="A24" s="1"/>
      <c r="B24" s="4"/>
      <c r="C24" s="30"/>
      <c r="D24" s="52">
        <f>IF('[3]Reihung und Zeitplan'!A40="","",'[3]Reihung und Zeitplan'!A40)</f>
        <v>9</v>
      </c>
      <c r="E24" s="32">
        <f>IF($D24="","",VLOOKUP($D24,'[3]Reihung und Zeitplan'!$A$32:$I$56,2))</f>
        <v>0.70833333333333359</v>
      </c>
      <c r="F24" s="33" t="str">
        <f>IF($D24="","",VLOOKUP($D24,'[3]Reihung und Zeitplan'!$A$32:$I$56,6,FALSE))</f>
        <v>Musikverein Schönkirchen-Reyersdorf</v>
      </c>
      <c r="G24" s="34"/>
      <c r="H24" s="35" t="str">
        <f>IF($D24="","",VLOOKUP($D24,'[3]Reihung und Zeitplan'!$A$32:$I$52,7,FALSE))</f>
        <v>Andreas Felber</v>
      </c>
      <c r="I24" s="36" t="str">
        <f>IF($D24="","",VLOOKUP($D24,'[3]Reihung und Zeitplan'!$A$32:$I$56,5,FALSE))</f>
        <v>B</v>
      </c>
      <c r="J24" s="37" t="s">
        <v>9</v>
      </c>
      <c r="K24" s="38" t="str">
        <f>IF($D24="","",VLOOKUP($D24,'[3]Reihung und Zeitplan'!$A$32:$I$52,8,FALSE))</f>
        <v>Austrian Fantasie / Gerald Oswald / Mitropa (ÖBV)</v>
      </c>
      <c r="L24" s="39" t="e">
        <f>IF(F24="","",$L16)</f>
        <v>#REF!</v>
      </c>
      <c r="M24" s="40">
        <f>IF([3]E9!$L$33="","",[3]E9!$L$33)</f>
        <v>93.416666666666671</v>
      </c>
      <c r="N24" s="41">
        <v>123</v>
      </c>
      <c r="O24" s="4"/>
      <c r="P24" s="2"/>
      <c r="Q24" s="42" t="str">
        <f>IF(K25="","",K25)</f>
        <v>La storia / De Haan, Jacob / De Haske (N÷BV 2014)</v>
      </c>
    </row>
    <row r="25" spans="1:17" ht="18" customHeight="1" thickTop="1" thickBot="1" x14ac:dyDescent="0.3">
      <c r="A25" s="1"/>
      <c r="B25" s="4"/>
      <c r="C25" s="30"/>
      <c r="D25" s="43"/>
      <c r="E25" s="44"/>
      <c r="F25" s="45"/>
      <c r="G25" s="46"/>
      <c r="H25" s="47"/>
      <c r="I25" s="48"/>
      <c r="J25" s="49" t="s">
        <v>11</v>
      </c>
      <c r="K25" s="38" t="str">
        <f>IF($D24="","",VLOOKUP($D24,'[3]Reihung und Zeitplan'!$A$32:$I$52,9,FALSE))</f>
        <v>La storia / De Haan, Jacob / De Haske (N÷BV 2014)</v>
      </c>
      <c r="L25" s="50"/>
      <c r="M25" s="51"/>
      <c r="N25" s="41">
        <v>234</v>
      </c>
      <c r="O25" s="4"/>
      <c r="P25" s="2"/>
      <c r="Q25" s="3"/>
    </row>
    <row r="26" spans="1:17" ht="18" customHeight="1" thickTop="1" thickBot="1" x14ac:dyDescent="0.3">
      <c r="A26" s="1"/>
      <c r="B26" s="4"/>
      <c r="C26" s="30"/>
      <c r="D26" s="52">
        <f>IF('[3]Reihung und Zeitplan'!A41="","",'[3]Reihung und Zeitplan'!A41)</f>
        <v>10</v>
      </c>
      <c r="E26" s="32">
        <f>IF($D26="","",VLOOKUP($D26,'[3]Reihung und Zeitplan'!$A$32:$I$56,2))</f>
        <v>0.72569444444444475</v>
      </c>
      <c r="F26" s="33" t="str">
        <f>IF($D26="","",VLOOKUP($D26,'[3]Reihung und Zeitplan'!$A$32:$I$56,6,FALSE))</f>
        <v>1. Musikverein Grenzland Hohenau</v>
      </c>
      <c r="G26" s="34"/>
      <c r="H26" s="35" t="str">
        <f>IF($D26="","",VLOOKUP($D26,'[3]Reihung und Zeitplan'!$A$32:$I$52,7,FALSE))</f>
        <v>Karin Swatschina</v>
      </c>
      <c r="I26" s="36" t="str">
        <f>IF($D26="","",VLOOKUP($D26,'[3]Reihung und Zeitplan'!$A$32:$I$56,5,FALSE))</f>
        <v>B</v>
      </c>
      <c r="J26" s="37" t="s">
        <v>9</v>
      </c>
      <c r="K26" s="38" t="str">
        <f>IF($D26="","",VLOOKUP($D26,'[3]Reihung und Zeitplan'!$A$32:$I$52,8,FALSE))</f>
        <v>Melodienfolge aus der Operette "Die lustige Witwe" / Franz Lehar/Arr. Fritz Neubˆck / Tierolff (ÖBV)</v>
      </c>
      <c r="L26" s="39" t="e">
        <f>IF(F26="","",$L18)</f>
        <v>#REF!</v>
      </c>
      <c r="M26" s="40">
        <f>IF([3]E10!$L$33="","",[3]E10!$L$33)</f>
        <v>89.833333333333329</v>
      </c>
      <c r="N26" s="41">
        <v>341</v>
      </c>
      <c r="O26" s="4"/>
      <c r="P26" s="2"/>
      <c r="Q26" s="42" t="str">
        <f>IF(K27="","",K27)</f>
        <v>Sternbilder / Kastner, Franz / Tatzer (N÷BV 2014)</v>
      </c>
    </row>
    <row r="27" spans="1:17" ht="18" customHeight="1" thickTop="1" thickBot="1" x14ac:dyDescent="0.3">
      <c r="A27" s="1"/>
      <c r="B27" s="4"/>
      <c r="C27" s="30"/>
      <c r="D27" s="43"/>
      <c r="E27" s="44"/>
      <c r="F27" s="45"/>
      <c r="G27" s="46"/>
      <c r="H27" s="47"/>
      <c r="I27" s="48"/>
      <c r="J27" s="49" t="s">
        <v>11</v>
      </c>
      <c r="K27" s="38" t="str">
        <f>IF($D26="","",VLOOKUP($D26,'[3]Reihung und Zeitplan'!$A$32:$I$52,9,FALSE))</f>
        <v>Sternbilder / Kastner, Franz / Tatzer (N÷BV 2014)</v>
      </c>
      <c r="L27" s="50"/>
      <c r="M27" s="51"/>
      <c r="N27" s="41">
        <v>412</v>
      </c>
      <c r="O27" s="4"/>
      <c r="P27" s="2"/>
      <c r="Q27" s="3"/>
    </row>
    <row r="28" spans="1:17" ht="18" customHeight="1" thickTop="1" thickBot="1" x14ac:dyDescent="0.3">
      <c r="A28" s="1"/>
      <c r="B28" s="4"/>
      <c r="C28" s="30"/>
      <c r="D28" s="52">
        <f>IF('[3]Reihung und Zeitplan'!A42="","",'[3]Reihung und Zeitplan'!A42)</f>
        <v>11</v>
      </c>
      <c r="E28" s="32">
        <f>IF($D28="","",VLOOKUP($D28,'[3]Reihung und Zeitplan'!$A$32:$I$56,2))</f>
        <v>0.74305555555555591</v>
      </c>
      <c r="F28" s="33" t="str">
        <f>IF($D28="","",VLOOKUP($D28,'[3]Reihung und Zeitplan'!$A$32:$I$56,6,FALSE))</f>
        <v>Ortsmusik Ollersdorf</v>
      </c>
      <c r="G28" s="34"/>
      <c r="H28" s="35" t="str">
        <f>IF($D28="","",VLOOKUP($D28,'[3]Reihung und Zeitplan'!$A$32:$I$52,7,FALSE))</f>
        <v>Günther Vock</v>
      </c>
      <c r="I28" s="36" t="str">
        <f>IF($D28="","",VLOOKUP($D28,'[3]Reihung und Zeitplan'!$A$32:$I$56,5,FALSE))</f>
        <v>B</v>
      </c>
      <c r="J28" s="37" t="s">
        <v>9</v>
      </c>
      <c r="K28" s="38" t="str">
        <f>IF($D28="","",VLOOKUP($D28,'[3]Reihung und Zeitplan'!$A$32:$I$52,8,FALSE))</f>
        <v>Nora - Licht des Nordens / Thomas Asanger / Rundel (ÖBV)</v>
      </c>
      <c r="L28" s="39" t="e">
        <f>IF(F28="","",$L20)</f>
        <v>#REF!</v>
      </c>
      <c r="M28" s="40">
        <f>IF([3]E11!$L$33="","",[3]E11!$L$33)</f>
        <v>90.75</v>
      </c>
      <c r="N28" s="41" t="s">
        <v>9</v>
      </c>
      <c r="O28" s="4"/>
      <c r="P28" s="2"/>
      <c r="Q28" s="42" t="str">
        <f>IF(K29="","",K29)</f>
        <v>Norge / Lindbichler, Ernst / Lindbichler (N÷BV 2014)</v>
      </c>
    </row>
    <row r="29" spans="1:17" ht="18" customHeight="1" thickTop="1" thickBot="1" x14ac:dyDescent="0.3">
      <c r="A29" s="1"/>
      <c r="B29" s="4"/>
      <c r="C29" s="30"/>
      <c r="D29" s="43"/>
      <c r="E29" s="44"/>
      <c r="F29" s="45"/>
      <c r="G29" s="46"/>
      <c r="H29" s="47"/>
      <c r="I29" s="48"/>
      <c r="J29" s="49" t="s">
        <v>11</v>
      </c>
      <c r="K29" s="38" t="str">
        <f>IF($D28="","",VLOOKUP($D28,'[3]Reihung und Zeitplan'!$A$32:$I$52,9,FALSE))</f>
        <v>Norge / Lindbichler, Ernst / Lindbichler (N÷BV 2014)</v>
      </c>
      <c r="L29" s="50"/>
      <c r="M29" s="51"/>
      <c r="N29" s="41" t="s">
        <v>11</v>
      </c>
      <c r="O29" s="4"/>
      <c r="P29" s="2"/>
      <c r="Q29" s="3"/>
    </row>
    <row r="30" spans="1:17" ht="18" customHeight="1" thickTop="1" thickBot="1" x14ac:dyDescent="0.3">
      <c r="A30" s="1"/>
      <c r="B30" s="4"/>
      <c r="C30" s="30"/>
      <c r="D30" s="52">
        <f>IF('[3]Reihung und Zeitplan'!A43="","",'[3]Reihung und Zeitplan'!A43)</f>
        <v>12</v>
      </c>
      <c r="E30" s="32">
        <f>IF($D30="","",VLOOKUP($D30,'[3]Reihung und Zeitplan'!$A$32:$I$56,2))</f>
        <v>0.76041666666666707</v>
      </c>
      <c r="F30" s="33" t="str">
        <f>IF($D30="","",VLOOKUP($D30,'[3]Reihung und Zeitplan'!$A$32:$I$56,6,FALSE))</f>
        <v>Blasorchester der MS Deutsch-Wagram</v>
      </c>
      <c r="G30" s="34"/>
      <c r="H30" s="35" t="str">
        <f>IF($D30="","",VLOOKUP($D30,'[3]Reihung und Zeitplan'!$A$32:$I$52,7,FALSE))</f>
        <v>Roland  Haas</v>
      </c>
      <c r="I30" s="36" t="str">
        <f>IF($D30="","",VLOOKUP($D30,'[3]Reihung und Zeitplan'!$A$32:$I$56,5,FALSE))</f>
        <v>C</v>
      </c>
      <c r="J30" s="37" t="s">
        <v>9</v>
      </c>
      <c r="K30" s="38" t="str">
        <f>IF($D30="","",VLOOKUP($D30,'[3]Reihung und Zeitplan'!$A$32:$I$52,8,FALSE))</f>
        <v>Visite · Paris / Peter Platt / Helma Musikverlag (NÖBV)</v>
      </c>
      <c r="L30" s="39" t="e">
        <f>IF(F30="","",$L22)</f>
        <v>#REF!</v>
      </c>
      <c r="M30" s="40">
        <f>IF([3]E12!$L$33="","",[3]E12!$L$33)</f>
        <v>92.916666666666671</v>
      </c>
      <c r="N30" s="41"/>
      <c r="O30" s="4"/>
      <c r="P30" s="2"/>
      <c r="Q30" s="42" t="str">
        <f>IF(K31="","",K31)</f>
        <v>Main street celebration / Reineke, Steven / Barnhouse (N÷BV 2014)</v>
      </c>
    </row>
    <row r="31" spans="1:17" ht="18" customHeight="1" thickTop="1" thickBot="1" x14ac:dyDescent="0.3">
      <c r="A31" s="1"/>
      <c r="B31" s="4"/>
      <c r="C31" s="30"/>
      <c r="D31" s="43"/>
      <c r="E31" s="44"/>
      <c r="F31" s="45"/>
      <c r="G31" s="46"/>
      <c r="H31" s="47"/>
      <c r="I31" s="48"/>
      <c r="J31" s="49" t="s">
        <v>11</v>
      </c>
      <c r="K31" s="38" t="str">
        <f>IF($D30="","",VLOOKUP($D30,'[3]Reihung und Zeitplan'!$A$32:$I$52,9,FALSE))</f>
        <v>Main street celebration / Reineke, Steven / Barnhouse (N÷BV 2014)</v>
      </c>
      <c r="L31" s="50"/>
      <c r="M31" s="51"/>
      <c r="N31" s="41"/>
      <c r="O31" s="4"/>
      <c r="P31" s="2"/>
      <c r="Q31" s="3"/>
    </row>
    <row r="32" spans="1:17" ht="18" customHeight="1" thickTop="1" thickBot="1" x14ac:dyDescent="0.3">
      <c r="A32" s="1"/>
      <c r="B32" s="4"/>
      <c r="C32" s="30"/>
      <c r="D32" s="52">
        <f>IF('[3]Reihung und Zeitplan'!A44="","",'[3]Reihung und Zeitplan'!A44)</f>
        <v>13</v>
      </c>
      <c r="E32" s="32">
        <f>IF($D32="","",VLOOKUP($D32,'[3]Reihung und Zeitplan'!$A$32:$I$56,2))</f>
        <v>0.78125000000000044</v>
      </c>
      <c r="F32" s="33" t="str">
        <f>IF($D32="","",VLOOKUP($D32,'[3]Reihung und Zeitplan'!$A$32:$I$56,6,FALSE))</f>
        <v>Musikverein Stadt Zistersdorf</v>
      </c>
      <c r="G32" s="34"/>
      <c r="H32" s="35" t="str">
        <f>IF($D32="","",VLOOKUP($D32,'[3]Reihung und Zeitplan'!$A$32:$I$52,7,FALSE))</f>
        <v>Christoph Scharinger</v>
      </c>
      <c r="I32" s="36" t="str">
        <f>IF($D32="","",VLOOKUP($D32,'[3]Reihung und Zeitplan'!$A$32:$I$56,5,FALSE))</f>
        <v>C</v>
      </c>
      <c r="J32" s="37" t="s">
        <v>9</v>
      </c>
      <c r="K32" s="38" t="str">
        <f>IF($D32="","",VLOOKUP($D32,'[3]Reihung und Zeitplan'!$A$32:$I$52,8,FALSE))</f>
        <v>Jahuiii sprach der Geist dreist! / Alois Wimmer / Alois Wimmer (ÖBV)</v>
      </c>
      <c r="L32" s="39" t="e">
        <f>IF(F32="","",$L24)</f>
        <v>#REF!</v>
      </c>
      <c r="M32" s="40">
        <f>IF([3]E13!$L$33="","",[3]E13!$L$33)</f>
        <v>89.666666666666671</v>
      </c>
      <c r="N32" s="41"/>
      <c r="O32" s="4"/>
      <c r="P32" s="2"/>
      <c r="Q32" s="42" t="str">
        <f>IF(K33="","",K33)</f>
        <v>Militärmarsch Nr. 1 / Schubert, Franz /  Musikverlag Rundel</v>
      </c>
    </row>
    <row r="33" spans="1:17" ht="18" customHeight="1" thickTop="1" thickBot="1" x14ac:dyDescent="0.3">
      <c r="A33" s="1"/>
      <c r="B33" s="4"/>
      <c r="C33" s="30"/>
      <c r="D33" s="43"/>
      <c r="E33" s="44"/>
      <c r="F33" s="45"/>
      <c r="G33" s="46"/>
      <c r="H33" s="47"/>
      <c r="I33" s="48"/>
      <c r="J33" s="49" t="s">
        <v>11</v>
      </c>
      <c r="K33" s="38" t="str">
        <f>IF($D32="","",VLOOKUP($D32,'[3]Reihung und Zeitplan'!$A$32:$I$52,9,FALSE))</f>
        <v>Militärmarsch Nr. 1 / Schubert, Franz /  Musikverlag Rundel</v>
      </c>
      <c r="L33" s="50"/>
      <c r="M33" s="51"/>
      <c r="N33" s="41"/>
      <c r="O33" s="4"/>
      <c r="P33" s="2"/>
      <c r="Q33" s="3"/>
    </row>
    <row r="34" spans="1:17" ht="18" customHeight="1" thickTop="1" thickBot="1" x14ac:dyDescent="0.3">
      <c r="A34" s="1"/>
      <c r="B34" s="4"/>
      <c r="C34" s="30"/>
      <c r="D34" s="52">
        <f>IF('[3]Reihung und Zeitplan'!A45="","",'[3]Reihung und Zeitplan'!A45)</f>
        <v>14</v>
      </c>
      <c r="E34" s="32">
        <f>IF($D34="","",VLOOKUP($D34,'[3]Reihung und Zeitplan'!$A$32:$I$56,2))</f>
        <v>0.80208333333333381</v>
      </c>
      <c r="F34" s="33" t="str">
        <f>IF($D34="","",VLOOKUP($D34,'[3]Reihung und Zeitplan'!$A$32:$I$56,6,FALSE))</f>
        <v>Erster Gänserndorfer Musikverein</v>
      </c>
      <c r="G34" s="34"/>
      <c r="H34" s="35" t="str">
        <f>IF($D34="","",VLOOKUP($D34,'[3]Reihung und Zeitplan'!$A$32:$I$52,7,FALSE))</f>
        <v>Christoph Riha</v>
      </c>
      <c r="I34" s="36" t="str">
        <f>IF($D34="","",VLOOKUP($D34,'[3]Reihung und Zeitplan'!$A$32:$I$56,5,FALSE))</f>
        <v>C</v>
      </c>
      <c r="J34" s="37" t="s">
        <v>9</v>
      </c>
      <c r="K34" s="38" t="str">
        <f>IF($D34="","",VLOOKUP($D34,'[3]Reihung und Zeitplan'!$A$32:$I$52,8,FALSE))</f>
        <v>Panthera Pardus Styria / Manfred Sternberger / OrchestralArt (ÖBV)</v>
      </c>
      <c r="L34" s="39" t="e">
        <f>IF(F34="","",$L26)</f>
        <v>#REF!</v>
      </c>
      <c r="M34" s="40">
        <f>IF([3]E14!$L$33="","",[3]E14!$L$33)</f>
        <v>89.5</v>
      </c>
      <c r="N34" s="41"/>
      <c r="O34" s="4"/>
      <c r="P34" s="2"/>
      <c r="Q34" s="42" t="str">
        <f>IF(K35="","",K35)</f>
        <v>Marche dramatique / Fucik, Julius / Donautal (N÷BV 2014)</v>
      </c>
    </row>
    <row r="35" spans="1:17" ht="18" customHeight="1" thickTop="1" thickBot="1" x14ac:dyDescent="0.3">
      <c r="A35" s="1"/>
      <c r="B35" s="4"/>
      <c r="C35" s="30"/>
      <c r="D35" s="43"/>
      <c r="E35" s="44"/>
      <c r="F35" s="45"/>
      <c r="G35" s="46"/>
      <c r="H35" s="47"/>
      <c r="I35" s="48"/>
      <c r="J35" s="49" t="s">
        <v>11</v>
      </c>
      <c r="K35" s="38" t="str">
        <f>IF($D34="","",VLOOKUP($D34,'[3]Reihung und Zeitplan'!$A$32:$I$52,9,FALSE))</f>
        <v>Marche dramatique / Fucik, Julius / Donautal (N÷BV 2014)</v>
      </c>
      <c r="L35" s="50"/>
      <c r="M35" s="51"/>
      <c r="N35" s="41"/>
      <c r="O35" s="4"/>
      <c r="P35" s="2"/>
      <c r="Q35" s="3"/>
    </row>
    <row r="36" spans="1:17" ht="18" customHeight="1" thickTop="1" thickBot="1" x14ac:dyDescent="0.3">
      <c r="A36" s="26"/>
      <c r="B36" s="4"/>
      <c r="C36" s="53"/>
      <c r="D36" s="52">
        <f>IF('[3]Reihung und Zeitplan'!A46="","",'[3]Reihung und Zeitplan'!A46)</f>
        <v>15</v>
      </c>
      <c r="E36" s="32">
        <f>IF($D36="","",VLOOKUP($D36,'[3]Reihung und Zeitplan'!$A$32:$I$56,2))</f>
        <v>0.82291666666666718</v>
      </c>
      <c r="F36" s="33" t="str">
        <f>IF($D36="","",VLOOKUP($D36,'[3]Reihung und Zeitplan'!$A$32:$I$56,6,FALSE))</f>
        <v>Ortsmusikkapelle Obersulz-Blumenthal</v>
      </c>
      <c r="G36" s="34"/>
      <c r="H36" s="35" t="str">
        <f>IF($D36="","",VLOOKUP($D36,'[3]Reihung und Zeitplan'!$A$32:$I$52,7,FALSE))</f>
        <v>Hannes Prem</v>
      </c>
      <c r="I36" s="36" t="str">
        <f>IF($D36="","",VLOOKUP($D36,'[3]Reihung und Zeitplan'!$A$32:$I$56,5,FALSE))</f>
        <v>B</v>
      </c>
      <c r="J36" s="37" t="s">
        <v>9</v>
      </c>
      <c r="K36" s="38" t="str">
        <f>IF($D36="","",VLOOKUP($D36,'[3]Reihung und Zeitplan'!$A$32:$I$52,8,FALSE))</f>
        <v>Nora - Licht des Nordens / Thomas Asanger / Rundel (ÖBV)</v>
      </c>
      <c r="L36" s="39" t="e">
        <f>IF(F36="","",$L28)</f>
        <v>#REF!</v>
      </c>
      <c r="M36" s="40">
        <f>IF([3]E15!$L$33="","",[3]E15!$L$33)</f>
        <v>90.333333333333329</v>
      </c>
      <c r="N36" s="41"/>
      <c r="O36" s="4"/>
      <c r="P36" s="2"/>
      <c r="Q36" s="42" t="str">
        <f>IF(K37="","",K37)</f>
        <v>La storia / De Haan, Jacob / De Haske (N÷BV 2014)</v>
      </c>
    </row>
    <row r="37" spans="1:17" ht="18" customHeight="1" thickTop="1" thickBot="1" x14ac:dyDescent="0.3">
      <c r="A37" s="26"/>
      <c r="B37" s="4"/>
      <c r="C37" s="53"/>
      <c r="D37" s="43"/>
      <c r="E37" s="44"/>
      <c r="F37" s="45"/>
      <c r="G37" s="46"/>
      <c r="H37" s="47"/>
      <c r="I37" s="48"/>
      <c r="J37" s="49" t="s">
        <v>11</v>
      </c>
      <c r="K37" s="38" t="str">
        <f>IF($D36="","",VLOOKUP($D36,'[3]Reihung und Zeitplan'!$A$32:$I$52,9,FALSE))</f>
        <v>La storia / De Haan, Jacob / De Haske (N÷BV 2014)</v>
      </c>
      <c r="L37" s="50"/>
      <c r="M37" s="51"/>
      <c r="N37" s="41"/>
      <c r="O37" s="4"/>
      <c r="P37" s="2"/>
      <c r="Q37" s="3"/>
    </row>
    <row r="38" spans="1:17" ht="18" customHeight="1" thickTop="1" thickBot="1" x14ac:dyDescent="0.3">
      <c r="A38" s="26"/>
      <c r="B38" s="4"/>
      <c r="C38" s="53"/>
      <c r="D38" s="52">
        <f>IF('[3]Reihung und Zeitplan'!A47="","",'[3]Reihung und Zeitplan'!A47)</f>
        <v>16</v>
      </c>
      <c r="E38" s="32">
        <f>IF($D38="","",VLOOKUP($D38,'[3]Reihung und Zeitplan'!$A$32:$I$56,2))</f>
        <v>0.84027777777777835</v>
      </c>
      <c r="F38" s="33" t="str">
        <f>IF($D38="","",VLOOKUP($D38,'[3]Reihung und Zeitplan'!$A$32:$I$56,6,FALSE))</f>
        <v>Musikverein Kleinharras</v>
      </c>
      <c r="G38" s="34"/>
      <c r="H38" s="35" t="str">
        <f>IF($D38="","",VLOOKUP($D38,'[3]Reihung und Zeitplan'!$A$32:$I$52,7,FALSE))</f>
        <v>Wolfgang Eichinger</v>
      </c>
      <c r="I38" s="36" t="str">
        <f>IF($D38="","",VLOOKUP($D38,'[3]Reihung und Zeitplan'!$A$32:$I$56,5,FALSE))</f>
        <v>B</v>
      </c>
      <c r="J38" s="37" t="s">
        <v>9</v>
      </c>
      <c r="K38" s="38" t="str">
        <f>IF($D38="","",VLOOKUP($D38,'[3]Reihung und Zeitplan'!$A$32:$I$52,8,FALSE))</f>
        <v>Im Zigeunerlager / Erwin Trojan op. 320 / Willibald Tatzer / Musikverlag Tatzer (NÖBV)</v>
      </c>
      <c r="L38" s="39" t="e">
        <f>IF(F38="","",$L30)</f>
        <v>#REF!</v>
      </c>
      <c r="M38" s="40">
        <f>IF([3]E16!$L$33="","",[3]E16!$L$33)</f>
        <v>88.75</v>
      </c>
      <c r="N38" s="41"/>
      <c r="O38" s="4"/>
      <c r="P38" s="2"/>
      <c r="Q38" s="42" t="str">
        <f>IF(K39="","",K39)</f>
        <v>Promenadenkonzert / Hans Hartwig/ Musikverlag Rundel</v>
      </c>
    </row>
    <row r="39" spans="1:17" ht="18" customHeight="1" thickTop="1" thickBot="1" x14ac:dyDescent="0.3">
      <c r="A39" s="26"/>
      <c r="B39" s="4"/>
      <c r="C39" s="53"/>
      <c r="D39" s="43"/>
      <c r="E39" s="44"/>
      <c r="F39" s="45"/>
      <c r="G39" s="46"/>
      <c r="H39" s="47"/>
      <c r="I39" s="48"/>
      <c r="J39" s="49" t="s">
        <v>11</v>
      </c>
      <c r="K39" s="38" t="str">
        <f>IF($D38="","",VLOOKUP($D38,'[3]Reihung und Zeitplan'!$A$32:$I$52,9,FALSE))</f>
        <v>Promenadenkonzert / Hans Hartwig/ Musikverlag Rundel</v>
      </c>
      <c r="L39" s="50"/>
      <c r="M39" s="51"/>
      <c r="N39" s="41"/>
      <c r="O39" s="4"/>
      <c r="P39" s="2"/>
      <c r="Q39" s="3"/>
    </row>
    <row r="40" spans="1:17" ht="18" customHeight="1" thickTop="1" thickBot="1" x14ac:dyDescent="0.3">
      <c r="A40" s="26"/>
      <c r="B40" s="4"/>
      <c r="C40" s="53"/>
      <c r="D40" s="52">
        <f>IF('[3]Reihung und Zeitplan'!A48="","",'[3]Reihung und Zeitplan'!A48)</f>
        <v>17</v>
      </c>
      <c r="E40" s="32">
        <f>IF($D40="","",VLOOKUP($D40,'[3]Reihung und Zeitplan'!$A$32:$I$56,2))</f>
        <v>0.85763888888888951</v>
      </c>
      <c r="F40" s="33" t="str">
        <f>IF($D40="","",VLOOKUP($D40,'[3]Reihung und Zeitplan'!$A$32:$I$56,6,FALSE))</f>
        <v>1. Dürnkruter Musikverein</v>
      </c>
      <c r="G40" s="34"/>
      <c r="H40" s="35" t="str">
        <f>IF($D40="","",VLOOKUP($D40,'[3]Reihung und Zeitplan'!$A$32:$I$52,7,FALSE))</f>
        <v>Stefan Mauser</v>
      </c>
      <c r="I40" s="36" t="str">
        <f>IF($D40="","",VLOOKUP($D40,'[3]Reihung und Zeitplan'!$A$32:$I$56,5,FALSE))</f>
        <v>B</v>
      </c>
      <c r="J40" s="37" t="s">
        <v>9</v>
      </c>
      <c r="K40" s="38" t="str">
        <f>IF($D40="","",VLOOKUP($D40,'[3]Reihung und Zeitplan'!$A$32:$I$52,8,FALSE))</f>
        <v>Ö und der Rest ist Österreich / Florian Moitzi / OrchestralArt (ÖBV)</v>
      </c>
      <c r="L40" s="39" t="e">
        <f>IF(F40="","",$L32)</f>
        <v>#REF!</v>
      </c>
      <c r="M40" s="40">
        <f>IF([3]E17!$L$33="","",[3]E17!$L$33)</f>
        <v>90.916666666666671</v>
      </c>
      <c r="N40" s="41"/>
      <c r="O40" s="4"/>
      <c r="P40" s="2"/>
      <c r="Q40" s="42" t="str">
        <f>IF(K41="","",K41)</f>
        <v>A Klezmer Karnival / Sparke, Philip / Anglo Music (N÷BV 2014)</v>
      </c>
    </row>
    <row r="41" spans="1:17" ht="18" customHeight="1" thickTop="1" thickBot="1" x14ac:dyDescent="0.3">
      <c r="A41" s="26"/>
      <c r="B41" s="4"/>
      <c r="C41" s="53"/>
      <c r="D41" s="43"/>
      <c r="E41" s="44"/>
      <c r="F41" s="45"/>
      <c r="G41" s="46"/>
      <c r="H41" s="47"/>
      <c r="I41" s="48"/>
      <c r="J41" s="49" t="s">
        <v>11</v>
      </c>
      <c r="K41" s="38" t="str">
        <f>IF($D40="","",VLOOKUP($D40,'[3]Reihung und Zeitplan'!$A$32:$I$52,9,FALSE))</f>
        <v>A Klezmer Karnival / Sparke, Philip / Anglo Music (N÷BV 2014)</v>
      </c>
      <c r="L41" s="50"/>
      <c r="M41" s="51"/>
      <c r="N41" s="41"/>
      <c r="O41" s="4"/>
      <c r="P41" s="2"/>
      <c r="Q41" s="3"/>
    </row>
    <row r="42" spans="1:17" ht="18" customHeight="1" thickTop="1" thickBot="1" x14ac:dyDescent="0.3">
      <c r="A42" s="26"/>
      <c r="B42" s="4"/>
      <c r="C42" s="53"/>
      <c r="D42" s="52">
        <f>IF('[3]Reihung und Zeitplan'!A49="","",'[3]Reihung und Zeitplan'!A49)</f>
        <v>18</v>
      </c>
      <c r="E42" s="32">
        <f>IF($D42="","",VLOOKUP($D42,'[3]Reihung und Zeitplan'!$A$32:$I$56,2))</f>
        <v>0.87500000000000067</v>
      </c>
      <c r="F42" s="33" t="str">
        <f>IF($D42="","",VLOOKUP($D42,'[3]Reihung und Zeitplan'!$A$32:$I$56,6,FALSE))</f>
        <v>OMV-Blasorchester</v>
      </c>
      <c r="G42" s="34"/>
      <c r="H42" s="35" t="str">
        <f>IF($D42="","",VLOOKUP($D42,'[3]Reihung und Zeitplan'!$A$32:$I$52,7,FALSE))</f>
        <v>Anton Kammerer</v>
      </c>
      <c r="I42" s="36" t="str">
        <f>IF($D42="","",VLOOKUP($D42,'[3]Reihung und Zeitplan'!$A$32:$I$56,5,FALSE))</f>
        <v>D</v>
      </c>
      <c r="J42" s="37" t="s">
        <v>9</v>
      </c>
      <c r="K42" s="38" t="str">
        <f>IF($D42="","",VLOOKUP($D42,'[3]Reihung und Zeitplan'!$A$32:$I$52,8,FALSE))</f>
        <v>The Wall / Otto M. Schwarz / Mitropa (ÖBV)</v>
      </c>
      <c r="L42" s="39" t="e">
        <f>IF(F42="","",$L34)</f>
        <v>#REF!</v>
      </c>
      <c r="M42" s="40">
        <f>IF([3]E18!$L$33="","",[3]E18!$L$33)</f>
        <v>93.666666666666671</v>
      </c>
      <c r="N42" s="41"/>
      <c r="O42" s="4"/>
      <c r="P42" s="2"/>
      <c r="Q42" s="42" t="str">
        <f>IF(K43="","",K43)</f>
        <v>INNUENDO / F. Mercury (Queen) / Scomegna</v>
      </c>
    </row>
    <row r="43" spans="1:17" ht="18" customHeight="1" thickTop="1" thickBot="1" x14ac:dyDescent="0.3">
      <c r="A43" s="26"/>
      <c r="B43" s="4"/>
      <c r="C43" s="53"/>
      <c r="D43" s="43"/>
      <c r="E43" s="44"/>
      <c r="F43" s="45"/>
      <c r="G43" s="46"/>
      <c r="H43" s="47"/>
      <c r="I43" s="48"/>
      <c r="J43" s="49" t="s">
        <v>11</v>
      </c>
      <c r="K43" s="38" t="str">
        <f>IF($D42="","",VLOOKUP($D42,'[3]Reihung und Zeitplan'!$A$32:$I$52,9,FALSE))</f>
        <v>INNUENDO / F. Mercury (Queen) / Scomegna</v>
      </c>
      <c r="L43" s="50"/>
      <c r="M43" s="51"/>
      <c r="N43" s="41"/>
      <c r="O43" s="4"/>
      <c r="P43" s="2"/>
      <c r="Q43" s="3"/>
    </row>
    <row r="44" spans="1:17" ht="18" customHeight="1" thickTop="1" thickBot="1" x14ac:dyDescent="0.3">
      <c r="A44" s="26"/>
      <c r="B44" s="4"/>
      <c r="C44" s="53"/>
      <c r="D44" s="52" t="str">
        <f>IF('[3]Reihung und Zeitplan'!A50="","",'[3]Reihung und Zeitplan'!A50)</f>
        <v/>
      </c>
      <c r="E44" s="32" t="str">
        <f>IF($D44="","",VLOOKUP($D44,'[3]Reihung und Zeitplan'!$A$32:$I$56,2))</f>
        <v/>
      </c>
      <c r="F44" s="33" t="str">
        <f>IF($D44="","",VLOOKUP($D44,'[3]Reihung und Zeitplan'!$A$32:$I$56,6,FALSE))</f>
        <v/>
      </c>
      <c r="G44" s="34"/>
      <c r="H44" s="35" t="str">
        <f>IF($D44="","",VLOOKUP($D44,'[3]Reihung und Zeitplan'!$A$32:$I$52,7,FALSE))</f>
        <v/>
      </c>
      <c r="I44" s="36" t="str">
        <f>IF($D44="","",VLOOKUP($D44,'[3]Reihung und Zeitplan'!$A$32:$I$56,5,FALSE))</f>
        <v/>
      </c>
      <c r="J44" s="37" t="s">
        <v>9</v>
      </c>
      <c r="K44" s="38" t="str">
        <f>IF($D44="","",VLOOKUP($D44,'[3]Reihung und Zeitplan'!$A$32:$I$52,8,FALSE))</f>
        <v/>
      </c>
      <c r="L44" s="39" t="str">
        <f>IF(F44="","",$L36)</f>
        <v/>
      </c>
      <c r="M44" s="40" t="str">
        <f>IF([3]E19!$L$33="","",[3]E19!$L$33)</f>
        <v/>
      </c>
      <c r="N44" s="41"/>
      <c r="O44" s="4"/>
      <c r="P44" s="2"/>
      <c r="Q44" s="42" t="str">
        <f>IF(K45="","",K45)</f>
        <v/>
      </c>
    </row>
    <row r="45" spans="1:17" ht="18" customHeight="1" thickTop="1" thickBot="1" x14ac:dyDescent="0.3">
      <c r="A45" s="26"/>
      <c r="B45" s="4"/>
      <c r="C45" s="53"/>
      <c r="D45" s="43"/>
      <c r="E45" s="44"/>
      <c r="F45" s="45"/>
      <c r="G45" s="46"/>
      <c r="H45" s="47"/>
      <c r="I45" s="48"/>
      <c r="J45" s="49" t="s">
        <v>11</v>
      </c>
      <c r="K45" s="38" t="str">
        <f>IF($D44="","",VLOOKUP($D44,'[3]Reihung und Zeitplan'!$A$32:$I$52,9,FALSE))</f>
        <v/>
      </c>
      <c r="L45" s="50"/>
      <c r="M45" s="51"/>
      <c r="N45" s="41"/>
      <c r="O45" s="4"/>
      <c r="P45" s="2"/>
      <c r="Q45" s="3"/>
    </row>
    <row r="46" spans="1:17" ht="18" customHeight="1" thickTop="1" thickBot="1" x14ac:dyDescent="0.3">
      <c r="A46" s="1"/>
      <c r="B46" s="4"/>
      <c r="C46" s="30"/>
      <c r="D46" s="52" t="str">
        <f>IF('[3]Reihung und Zeitplan'!A51="","",'[3]Reihung und Zeitplan'!A51)</f>
        <v/>
      </c>
      <c r="E46" s="32" t="str">
        <f>IF($D46="","",VLOOKUP($D46,'[3]Reihung und Zeitplan'!$A$32:$I$56,2))</f>
        <v/>
      </c>
      <c r="F46" s="33" t="str">
        <f>IF($D46="","",VLOOKUP($D46,'[3]Reihung und Zeitplan'!$A$32:$I$56,6,FALSE))</f>
        <v/>
      </c>
      <c r="G46" s="34"/>
      <c r="H46" s="35" t="str">
        <f>IF($D46="","",VLOOKUP($D46,'[3]Reihung und Zeitplan'!$A$32:$I$52,7,FALSE))</f>
        <v/>
      </c>
      <c r="I46" s="36" t="str">
        <f>IF($D46="","",VLOOKUP($D46,'[3]Reihung und Zeitplan'!$A$32:$I$56,5,FALSE))</f>
        <v/>
      </c>
      <c r="J46" s="37" t="s">
        <v>9</v>
      </c>
      <c r="K46" s="38" t="str">
        <f>IF($D46="","",VLOOKUP($D46,'[3]Reihung und Zeitplan'!$A$32:$I$52,8,FALSE))</f>
        <v/>
      </c>
      <c r="L46" s="39" t="str">
        <f>IF(F46="","",$L38)</f>
        <v/>
      </c>
      <c r="M46" s="40" t="str">
        <f>IF([3]E20!$L$33="","",[3]E20!$L$33)</f>
        <v/>
      </c>
      <c r="N46" s="41"/>
      <c r="O46" s="4"/>
      <c r="P46" s="2"/>
      <c r="Q46" s="42" t="str">
        <f>IF(K47="","",K47)</f>
        <v/>
      </c>
    </row>
    <row r="47" spans="1:17" ht="18" customHeight="1" thickTop="1" thickBot="1" x14ac:dyDescent="0.3">
      <c r="A47" s="1"/>
      <c r="B47" s="4"/>
      <c r="C47" s="30"/>
      <c r="D47" s="43"/>
      <c r="E47" s="44"/>
      <c r="F47" s="45"/>
      <c r="G47" s="46"/>
      <c r="H47" s="47"/>
      <c r="I47" s="48"/>
      <c r="J47" s="49" t="s">
        <v>11</v>
      </c>
      <c r="K47" s="38" t="str">
        <f>IF($D46="","",VLOOKUP($D46,'[3]Reihung und Zeitplan'!$A$32:$I$52,9,FALSE))</f>
        <v/>
      </c>
      <c r="L47" s="50"/>
      <c r="M47" s="51"/>
      <c r="N47" s="41"/>
      <c r="O47" s="4"/>
      <c r="P47" s="2"/>
      <c r="Q47" s="3"/>
    </row>
    <row r="48" spans="1:17" ht="18" customHeight="1" thickTop="1" thickBot="1" x14ac:dyDescent="0.3">
      <c r="A48" s="1"/>
      <c r="B48" s="4"/>
      <c r="C48" s="30"/>
      <c r="D48" s="52" t="str">
        <f>IF('[3]Reihung und Zeitplan'!A52="","",'[3]Reihung und Zeitplan'!A52)</f>
        <v/>
      </c>
      <c r="E48" s="32" t="str">
        <f>IF($D48="","",VLOOKUP($D48,'[3]Reihung und Zeitplan'!$A$32:$I$56,2))</f>
        <v/>
      </c>
      <c r="F48" s="33" t="str">
        <f>IF($D48="","",VLOOKUP($D48,'[3]Reihung und Zeitplan'!$A$32:$I$56,6,FALSE))</f>
        <v/>
      </c>
      <c r="G48" s="34"/>
      <c r="H48" s="35" t="str">
        <f>IF($D48="","",VLOOKUP($D48,'[3]Reihung und Zeitplan'!$A$32:$I$52,7,FALSE))</f>
        <v/>
      </c>
      <c r="I48" s="36" t="str">
        <f>IF($D48="","",VLOOKUP($D48,'[3]Reihung und Zeitplan'!$A$32:$I$56,5,FALSE))</f>
        <v/>
      </c>
      <c r="J48" s="37" t="s">
        <v>9</v>
      </c>
      <c r="K48" s="38" t="str">
        <f>IF($D48="","",VLOOKUP($D48,'[3]Reihung und Zeitplan'!$A$32:$I$52,8,FALSE))</f>
        <v/>
      </c>
      <c r="L48" s="39" t="str">
        <f>IF(F48="","",$L40)</f>
        <v/>
      </c>
      <c r="M48" s="40" t="str">
        <f>IF([3]E21!$L$33="","",[3]E21!$L$33)</f>
        <v/>
      </c>
      <c r="N48" s="41"/>
      <c r="O48" s="4"/>
      <c r="P48" s="2"/>
      <c r="Q48" s="42" t="str">
        <f>IF(K49="","",K49)</f>
        <v/>
      </c>
    </row>
    <row r="49" spans="1:17" ht="18" customHeight="1" thickTop="1" thickBot="1" x14ac:dyDescent="0.3">
      <c r="A49" s="1"/>
      <c r="B49" s="4"/>
      <c r="C49" s="30"/>
      <c r="D49" s="43"/>
      <c r="E49" s="44"/>
      <c r="F49" s="45"/>
      <c r="G49" s="46"/>
      <c r="H49" s="47"/>
      <c r="I49" s="48"/>
      <c r="J49" s="49" t="s">
        <v>11</v>
      </c>
      <c r="K49" s="38" t="str">
        <f>IF($D48="","",VLOOKUP($D48,'[3]Reihung und Zeitplan'!$A$32:$I$52,9,FALSE))</f>
        <v/>
      </c>
      <c r="L49" s="50"/>
      <c r="M49" s="51"/>
      <c r="N49" s="41"/>
      <c r="O49" s="4"/>
      <c r="P49" s="2"/>
      <c r="Q49" s="3"/>
    </row>
    <row r="50" spans="1:17" ht="18" customHeight="1" thickTop="1" thickBot="1" x14ac:dyDescent="0.3">
      <c r="A50" s="1"/>
      <c r="B50" s="4"/>
      <c r="C50" s="30"/>
      <c r="D50" s="52" t="str">
        <f>IF('[3]Reihung und Zeitplan'!A53="","",'[3]Reihung und Zeitplan'!A53)</f>
        <v/>
      </c>
      <c r="E50" s="32" t="str">
        <f>IF($D50="","",VLOOKUP($D50,'[3]Reihung und Zeitplan'!$A$32:$I$56,2))</f>
        <v/>
      </c>
      <c r="F50" s="33" t="str">
        <f>IF($D50="","",VLOOKUP($D50,'[3]Reihung und Zeitplan'!$A$32:$I$56,6,FALSE))</f>
        <v/>
      </c>
      <c r="G50" s="34"/>
      <c r="H50" s="35" t="str">
        <f>IF($D50="","",VLOOKUP($D50,'[3]Reihung und Zeitplan'!$A$32:$I$52,7,FALSE))</f>
        <v/>
      </c>
      <c r="I50" s="36" t="str">
        <f>IF($D50="","",VLOOKUP($D50,'[3]Reihung und Zeitplan'!$A$32:$I$56,5,FALSE))</f>
        <v/>
      </c>
      <c r="J50" s="37" t="s">
        <v>9</v>
      </c>
      <c r="K50" s="38" t="str">
        <f>IF($D50="","",VLOOKUP($D50,'[3]Reihung und Zeitplan'!$A$32:$I$52,8,FALSE))</f>
        <v/>
      </c>
      <c r="L50" s="39" t="str">
        <f>IF(F50="","",$L42)</f>
        <v/>
      </c>
      <c r="M50" s="40" t="str">
        <f>IF([3]E22!$L$33="","",[3]E22!$L$33)</f>
        <v/>
      </c>
      <c r="N50" s="41"/>
      <c r="O50" s="4"/>
      <c r="P50" s="2"/>
      <c r="Q50" s="42" t="str">
        <f>IF(K51="","",K51)</f>
        <v/>
      </c>
    </row>
    <row r="51" spans="1:17" ht="18" customHeight="1" thickTop="1" thickBot="1" x14ac:dyDescent="0.3">
      <c r="A51" s="1"/>
      <c r="B51" s="4"/>
      <c r="C51" s="30"/>
      <c r="D51" s="43"/>
      <c r="E51" s="44"/>
      <c r="F51" s="45"/>
      <c r="G51" s="46"/>
      <c r="H51" s="47"/>
      <c r="I51" s="48"/>
      <c r="J51" s="49" t="s">
        <v>11</v>
      </c>
      <c r="K51" s="38" t="str">
        <f>IF($D50="","",VLOOKUP($D50,'[3]Reihung und Zeitplan'!$A$32:$I$52,9,FALSE))</f>
        <v/>
      </c>
      <c r="L51" s="50"/>
      <c r="M51" s="51"/>
      <c r="N51" s="41"/>
      <c r="O51" s="4"/>
      <c r="P51" s="2"/>
      <c r="Q51" s="3"/>
    </row>
    <row r="52" spans="1:17" ht="18" customHeight="1" thickTop="1" thickBot="1" x14ac:dyDescent="0.3">
      <c r="A52" s="1"/>
      <c r="B52" s="4"/>
      <c r="C52" s="30"/>
      <c r="D52" s="52" t="str">
        <f>IF('[3]Reihung und Zeitplan'!A54="","",'[3]Reihung und Zeitplan'!A54)</f>
        <v/>
      </c>
      <c r="E52" s="32" t="str">
        <f>IF($D52="","",VLOOKUP($D52,'[3]Reihung und Zeitplan'!$A$32:$I$56,2))</f>
        <v/>
      </c>
      <c r="F52" s="33" t="str">
        <f>IF($D52="","",VLOOKUP($D52,'[3]Reihung und Zeitplan'!$A$32:$I$56,6,FALSE))</f>
        <v/>
      </c>
      <c r="G52" s="34"/>
      <c r="H52" s="35" t="str">
        <f>IF($D52="","",VLOOKUP($D52,'[3]Reihung und Zeitplan'!$A$32:$I$52,7,FALSE))</f>
        <v/>
      </c>
      <c r="I52" s="36" t="str">
        <f>IF($D52="","",VLOOKUP($D52,'[3]Reihung und Zeitplan'!$A$32:$I$56,5,FALSE))</f>
        <v/>
      </c>
      <c r="J52" s="37" t="s">
        <v>9</v>
      </c>
      <c r="K52" s="38" t="str">
        <f>IF($D52="","",VLOOKUP($D52,'[3]Reihung und Zeitplan'!$A$32:$I$52,8,FALSE))</f>
        <v/>
      </c>
      <c r="L52" s="39" t="str">
        <f>IF(F52="","",$L44)</f>
        <v/>
      </c>
      <c r="M52" s="40" t="str">
        <f>IF([3]E23!$L$33="","",[3]E23!$L$33)</f>
        <v/>
      </c>
      <c r="N52" s="41"/>
      <c r="O52" s="4"/>
      <c r="P52" s="2"/>
      <c r="Q52" s="42" t="str">
        <f>IF(K53="","",K53)</f>
        <v/>
      </c>
    </row>
    <row r="53" spans="1:17" ht="18" customHeight="1" thickTop="1" thickBot="1" x14ac:dyDescent="0.3">
      <c r="A53" s="1"/>
      <c r="B53" s="4"/>
      <c r="C53" s="30"/>
      <c r="D53" s="43"/>
      <c r="E53" s="44"/>
      <c r="F53" s="45"/>
      <c r="G53" s="46"/>
      <c r="H53" s="47"/>
      <c r="I53" s="48"/>
      <c r="J53" s="49" t="s">
        <v>11</v>
      </c>
      <c r="K53" s="38" t="str">
        <f>IF($D52="","",VLOOKUP($D52,'[3]Reihung und Zeitplan'!$A$32:$I$52,9,FALSE))</f>
        <v/>
      </c>
      <c r="L53" s="50"/>
      <c r="M53" s="51"/>
      <c r="N53" s="41"/>
      <c r="O53" s="4"/>
      <c r="P53" s="2"/>
      <c r="Q53" s="3"/>
    </row>
    <row r="54" spans="1:17" ht="18" customHeight="1" thickTop="1" thickBot="1" x14ac:dyDescent="0.3">
      <c r="A54" s="1"/>
      <c r="B54" s="4"/>
      <c r="C54" s="30"/>
      <c r="D54" s="52" t="str">
        <f>IF('[3]Reihung und Zeitplan'!A55="","",'[3]Reihung und Zeitplan'!A55)</f>
        <v/>
      </c>
      <c r="E54" s="32" t="str">
        <f>IF($D54="","",VLOOKUP($D54,'[3]Reihung und Zeitplan'!$A$32:$I$56,2))</f>
        <v/>
      </c>
      <c r="F54" s="33" t="str">
        <f>IF($D54="","",VLOOKUP($D54,'[3]Reihung und Zeitplan'!$A$32:$I$56,6,FALSE))</f>
        <v/>
      </c>
      <c r="G54" s="34"/>
      <c r="H54" s="35" t="str">
        <f>IF($D54="","",VLOOKUP($D54,'[3]Reihung und Zeitplan'!$A$32:$I$52,7,FALSE))</f>
        <v/>
      </c>
      <c r="I54" s="36" t="str">
        <f>IF($D54="","",VLOOKUP($D54,'[3]Reihung und Zeitplan'!$A$32:$I$56,5,FALSE))</f>
        <v/>
      </c>
      <c r="J54" s="37" t="s">
        <v>9</v>
      </c>
      <c r="K54" s="38" t="str">
        <f>IF($D54="","",VLOOKUP($D54,'[3]Reihung und Zeitplan'!$A$32:$I$52,8,FALSE))</f>
        <v/>
      </c>
      <c r="L54" s="39" t="str">
        <f>IF(F54="","",$L46)</f>
        <v/>
      </c>
      <c r="M54" s="40" t="str">
        <f>IF([3]E24!$L$33="","",[3]E24!$L$33)</f>
        <v/>
      </c>
      <c r="N54" s="41"/>
      <c r="O54" s="4"/>
      <c r="P54" s="2"/>
      <c r="Q54" s="42" t="str">
        <f>IF(K55="","",K55)</f>
        <v/>
      </c>
    </row>
    <row r="55" spans="1:17" ht="18" customHeight="1" thickTop="1" thickBot="1" x14ac:dyDescent="0.3">
      <c r="A55" s="1"/>
      <c r="B55" s="4"/>
      <c r="C55" s="30"/>
      <c r="D55" s="43"/>
      <c r="E55" s="44"/>
      <c r="F55" s="45"/>
      <c r="G55" s="46"/>
      <c r="H55" s="47"/>
      <c r="I55" s="48"/>
      <c r="J55" s="49" t="s">
        <v>11</v>
      </c>
      <c r="K55" s="38" t="str">
        <f>IF($D54="","",VLOOKUP($D54,'[3]Reihung und Zeitplan'!$A$32:$I$52,9,FALSE))</f>
        <v/>
      </c>
      <c r="L55" s="50"/>
      <c r="M55" s="51"/>
      <c r="N55" s="41"/>
      <c r="O55" s="4"/>
      <c r="P55" s="2"/>
      <c r="Q55" s="3"/>
    </row>
    <row r="56" spans="1:17" ht="18" customHeight="1" thickTop="1" thickBot="1" x14ac:dyDescent="0.3">
      <c r="A56" s="1"/>
      <c r="B56" s="4"/>
      <c r="C56" s="30"/>
      <c r="D56" s="52" t="str">
        <f>IF('[3]Reihung und Zeitplan'!A56="","",'[3]Reihung und Zeitplan'!A56)</f>
        <v/>
      </c>
      <c r="E56" s="32" t="str">
        <f>IF($D56="","",VLOOKUP($D56,'[3]Reihung und Zeitplan'!$A$32:$I$56,2))</f>
        <v/>
      </c>
      <c r="F56" s="33" t="str">
        <f>IF($D56="","",VLOOKUP($D56,'[3]Reihung und Zeitplan'!$A$32:$I$56,6,FALSE))</f>
        <v/>
      </c>
      <c r="G56" s="34"/>
      <c r="H56" s="35" t="str">
        <f>IF($D56="","",VLOOKUP($D56,'[3]Reihung und Zeitplan'!$A$32:$I$52,7,FALSE))</f>
        <v/>
      </c>
      <c r="I56" s="36" t="str">
        <f>IF($D56="","",VLOOKUP($D56,'[3]Reihung und Zeitplan'!$A$32:$I$56,5,FALSE))</f>
        <v/>
      </c>
      <c r="J56" s="37" t="s">
        <v>9</v>
      </c>
      <c r="K56" s="38" t="str">
        <f>IF($D56="","",VLOOKUP($D56,'[3]Reihung und Zeitplan'!$A$32:$I$52,8,FALSE))</f>
        <v/>
      </c>
      <c r="L56" s="39" t="str">
        <f>IF(F56="","",$L48)</f>
        <v/>
      </c>
      <c r="M56" s="40" t="str">
        <f>IF([3]E25!$L$33="","",[3]E25!$L$33)</f>
        <v/>
      </c>
      <c r="N56" s="41"/>
      <c r="O56" s="4"/>
      <c r="P56" s="2"/>
      <c r="Q56" s="42" t="str">
        <f>IF(K57="","",K57)</f>
        <v/>
      </c>
    </row>
    <row r="57" spans="1:17" ht="18" customHeight="1" thickTop="1" thickBot="1" x14ac:dyDescent="0.3">
      <c r="A57" s="1"/>
      <c r="B57" s="4"/>
      <c r="C57" s="30"/>
      <c r="D57" s="43"/>
      <c r="E57" s="44"/>
      <c r="F57" s="45"/>
      <c r="G57" s="46"/>
      <c r="H57" s="47"/>
      <c r="I57" s="48"/>
      <c r="J57" s="49" t="s">
        <v>11</v>
      </c>
      <c r="K57" s="38" t="str">
        <f>IF($D56="","",VLOOKUP($D56,'[3]Reihung und Zeitplan'!$A$32:$I$52,9,FALSE))</f>
        <v/>
      </c>
      <c r="L57" s="50"/>
      <c r="M57" s="51"/>
      <c r="N57" s="41"/>
      <c r="O57" s="4"/>
      <c r="P57" s="2"/>
      <c r="Q57" s="3"/>
    </row>
    <row r="58" spans="1:17" ht="7.5" customHeight="1" thickTop="1" x14ac:dyDescent="0.25">
      <c r="A58" s="1"/>
      <c r="B58" s="4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4"/>
      <c r="P58" s="2"/>
      <c r="Q58" s="3"/>
    </row>
    <row r="59" spans="1:17" ht="7.5" customHeight="1" x14ac:dyDescent="0.25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4"/>
      <c r="N59" s="54"/>
      <c r="O59" s="4"/>
      <c r="P59" s="2"/>
      <c r="Q59" s="3"/>
    </row>
    <row r="60" spans="1:17" ht="7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55"/>
      <c r="M60" s="2"/>
      <c r="N60" s="2"/>
      <c r="O60" s="2"/>
      <c r="P60" s="2"/>
      <c r="Q60" s="3"/>
    </row>
    <row r="61" spans="1:17" x14ac:dyDescent="0.25">
      <c r="A61" s="2"/>
      <c r="B61" s="2"/>
      <c r="C61" s="2"/>
      <c r="D61" s="56"/>
      <c r="E61" s="57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3"/>
    </row>
    <row r="62" spans="1:17" s="3" customFormat="1" ht="78.75" hidden="1" x14ac:dyDescent="0.2">
      <c r="E62" s="59">
        <v>1</v>
      </c>
      <c r="F62" s="60" t="s">
        <v>22</v>
      </c>
      <c r="G62" s="60"/>
      <c r="H62" s="61" t="s">
        <v>23</v>
      </c>
      <c r="I62" s="62" t="s">
        <v>24</v>
      </c>
      <c r="J62" s="62"/>
      <c r="K62" s="62"/>
      <c r="L62" s="62"/>
      <c r="M62" s="62"/>
      <c r="N62" s="62"/>
      <c r="O62" s="62"/>
    </row>
    <row r="63" spans="1:17" s="3" customFormat="1" ht="67.5" hidden="1" customHeight="1" x14ac:dyDescent="0.2">
      <c r="E63" s="59">
        <v>2</v>
      </c>
      <c r="F63" s="60" t="s">
        <v>25</v>
      </c>
      <c r="G63" s="60"/>
      <c r="H63" s="61" t="s">
        <v>26</v>
      </c>
      <c r="I63" s="62" t="s">
        <v>27</v>
      </c>
      <c r="J63" s="62"/>
      <c r="K63" s="62"/>
      <c r="L63" s="62"/>
      <c r="M63" s="62"/>
      <c r="N63" s="62"/>
      <c r="O63" s="62"/>
    </row>
    <row r="64" spans="1:17" s="3" customFormat="1" ht="56.25" hidden="1" x14ac:dyDescent="0.2">
      <c r="E64" s="59">
        <v>3</v>
      </c>
      <c r="F64" s="60" t="s">
        <v>28</v>
      </c>
      <c r="G64" s="60"/>
      <c r="H64" s="61" t="s">
        <v>29</v>
      </c>
      <c r="I64" s="62" t="s">
        <v>30</v>
      </c>
      <c r="J64" s="62"/>
      <c r="K64" s="62"/>
      <c r="L64" s="62"/>
      <c r="M64" s="62"/>
      <c r="N64" s="62"/>
      <c r="O64" s="62"/>
    </row>
    <row r="65" spans="5:15" s="3" customFormat="1" ht="112.5" hidden="1" x14ac:dyDescent="0.2">
      <c r="E65" s="59">
        <v>4</v>
      </c>
      <c r="F65" s="60" t="s">
        <v>31</v>
      </c>
      <c r="G65" s="60"/>
      <c r="H65" s="61" t="s">
        <v>32</v>
      </c>
      <c r="I65" s="63"/>
      <c r="J65" s="63"/>
      <c r="K65" s="63"/>
      <c r="L65" s="63"/>
      <c r="M65" s="63"/>
      <c r="N65" s="63"/>
      <c r="O65" s="63"/>
    </row>
    <row r="66" spans="5:15" s="3" customFormat="1" ht="45" hidden="1" x14ac:dyDescent="0.2">
      <c r="E66" s="59">
        <v>5</v>
      </c>
      <c r="F66" s="60" t="s">
        <v>33</v>
      </c>
      <c r="G66" s="60"/>
      <c r="H66" s="61" t="s">
        <v>34</v>
      </c>
      <c r="I66" s="62" t="s">
        <v>35</v>
      </c>
      <c r="J66" s="62"/>
      <c r="K66" s="62"/>
      <c r="L66" s="62"/>
      <c r="M66" s="62"/>
      <c r="N66" s="62"/>
      <c r="O66" s="62"/>
    </row>
    <row r="67" spans="5:15" s="3" customFormat="1" ht="33.75" hidden="1" x14ac:dyDescent="0.2">
      <c r="E67" s="59">
        <v>6</v>
      </c>
      <c r="F67" s="60" t="s">
        <v>36</v>
      </c>
      <c r="G67" s="60"/>
      <c r="H67" s="61" t="s">
        <v>37</v>
      </c>
      <c r="I67" s="62"/>
      <c r="J67" s="62"/>
      <c r="K67" s="62"/>
      <c r="L67" s="62"/>
      <c r="M67" s="62"/>
      <c r="N67" s="62"/>
      <c r="O67" s="62"/>
    </row>
    <row r="68" spans="5:15" s="3" customFormat="1" ht="67.5" hidden="1" x14ac:dyDescent="0.2">
      <c r="E68" s="59">
        <v>7</v>
      </c>
      <c r="F68" s="60" t="s">
        <v>38</v>
      </c>
      <c r="G68" s="60"/>
      <c r="H68" s="61" t="s">
        <v>39</v>
      </c>
      <c r="I68" s="62"/>
      <c r="J68" s="62"/>
      <c r="K68" s="62"/>
      <c r="L68" s="62"/>
      <c r="M68" s="62"/>
      <c r="N68" s="62"/>
      <c r="O68" s="62"/>
    </row>
    <row r="69" spans="5:15" s="3" customFormat="1" ht="123.75" hidden="1" x14ac:dyDescent="0.2">
      <c r="E69" s="59">
        <v>8</v>
      </c>
      <c r="F69" s="60" t="s">
        <v>40</v>
      </c>
      <c r="G69" s="60"/>
      <c r="H69" s="61" t="s">
        <v>41</v>
      </c>
      <c r="I69" s="62" t="s">
        <v>42</v>
      </c>
      <c r="J69" s="62"/>
      <c r="K69" s="62"/>
      <c r="L69" s="62"/>
      <c r="M69" s="62"/>
      <c r="N69" s="62"/>
      <c r="O69" s="62"/>
    </row>
    <row r="70" spans="5:15" s="3" customFormat="1" ht="33.75" hidden="1" x14ac:dyDescent="0.2">
      <c r="E70" s="59">
        <v>9</v>
      </c>
      <c r="F70" s="60" t="s">
        <v>43</v>
      </c>
      <c r="G70" s="60"/>
      <c r="H70" s="61" t="s">
        <v>44</v>
      </c>
      <c r="I70" s="62" t="s">
        <v>45</v>
      </c>
      <c r="J70" s="62"/>
      <c r="K70" s="62"/>
      <c r="L70" s="62"/>
      <c r="M70" s="62"/>
      <c r="N70" s="62"/>
      <c r="O70" s="62"/>
    </row>
    <row r="71" spans="5:15" s="3" customFormat="1" ht="90" hidden="1" x14ac:dyDescent="0.2">
      <c r="E71" s="59">
        <v>10</v>
      </c>
      <c r="F71" s="60" t="s">
        <v>46</v>
      </c>
      <c r="G71" s="60"/>
      <c r="H71" s="61" t="s">
        <v>47</v>
      </c>
      <c r="I71" s="62" t="s">
        <v>48</v>
      </c>
      <c r="J71" s="62"/>
      <c r="K71" s="62"/>
      <c r="L71" s="62"/>
      <c r="M71" s="62"/>
      <c r="N71" s="62"/>
      <c r="O71" s="62"/>
    </row>
    <row r="72" spans="5:15" x14ac:dyDescent="0.25">
      <c r="E72" s="2"/>
      <c r="F72" s="2"/>
      <c r="G72" s="2"/>
      <c r="H72" s="2"/>
      <c r="I72" s="2"/>
      <c r="J72" s="2"/>
      <c r="K72" s="2"/>
      <c r="L72" s="55"/>
      <c r="M72" s="2"/>
      <c r="N72" s="2"/>
      <c r="O72" s="2"/>
    </row>
  </sheetData>
  <sheetProtection sheet="1" objects="1" scenarios="1"/>
  <dataConsolidate/>
  <mergeCells count="244">
    <mergeCell ref="F69:G69"/>
    <mergeCell ref="I69:O69"/>
    <mergeCell ref="F70:G70"/>
    <mergeCell ref="I70:O70"/>
    <mergeCell ref="F71:G71"/>
    <mergeCell ref="I71:O71"/>
    <mergeCell ref="F66:G66"/>
    <mergeCell ref="I66:O66"/>
    <mergeCell ref="F67:G67"/>
    <mergeCell ref="I67:O67"/>
    <mergeCell ref="F68:G68"/>
    <mergeCell ref="I68:O68"/>
    <mergeCell ref="F63:G63"/>
    <mergeCell ref="I63:O63"/>
    <mergeCell ref="F64:G64"/>
    <mergeCell ref="I64:O64"/>
    <mergeCell ref="F65:G65"/>
    <mergeCell ref="I65:O65"/>
    <mergeCell ref="L56:L57"/>
    <mergeCell ref="M56:M57"/>
    <mergeCell ref="A58:A59"/>
    <mergeCell ref="C58:N58"/>
    <mergeCell ref="F62:G62"/>
    <mergeCell ref="I62:O62"/>
    <mergeCell ref="I54:I55"/>
    <mergeCell ref="L54:L55"/>
    <mergeCell ref="M54:M55"/>
    <mergeCell ref="A56:A57"/>
    <mergeCell ref="C56:C57"/>
    <mergeCell ref="D56:D57"/>
    <mergeCell ref="E56:E57"/>
    <mergeCell ref="F56:G57"/>
    <mergeCell ref="H56:H57"/>
    <mergeCell ref="I56:I57"/>
    <mergeCell ref="A54:A55"/>
    <mergeCell ref="C54:C55"/>
    <mergeCell ref="D54:D55"/>
    <mergeCell ref="E54:E55"/>
    <mergeCell ref="F54:G55"/>
    <mergeCell ref="H54:H55"/>
    <mergeCell ref="M50:M51"/>
    <mergeCell ref="A52:A53"/>
    <mergeCell ref="C52:C53"/>
    <mergeCell ref="D52:D53"/>
    <mergeCell ref="E52:E53"/>
    <mergeCell ref="F52:G53"/>
    <mergeCell ref="H52:H53"/>
    <mergeCell ref="I52:I53"/>
    <mergeCell ref="L52:L53"/>
    <mergeCell ref="M52:M53"/>
    <mergeCell ref="L48:L49"/>
    <mergeCell ref="M48:M49"/>
    <mergeCell ref="A50:A51"/>
    <mergeCell ref="C50:C51"/>
    <mergeCell ref="D50:D51"/>
    <mergeCell ref="E50:E51"/>
    <mergeCell ref="F50:G51"/>
    <mergeCell ref="H50:H51"/>
    <mergeCell ref="I50:I51"/>
    <mergeCell ref="L50:L51"/>
    <mergeCell ref="I46:I47"/>
    <mergeCell ref="L46:L47"/>
    <mergeCell ref="M46:M47"/>
    <mergeCell ref="A48:A49"/>
    <mergeCell ref="C48:C49"/>
    <mergeCell ref="D48:D49"/>
    <mergeCell ref="E48:E49"/>
    <mergeCell ref="F48:G49"/>
    <mergeCell ref="H48:H49"/>
    <mergeCell ref="I48:I49"/>
    <mergeCell ref="A46:A47"/>
    <mergeCell ref="C46:C47"/>
    <mergeCell ref="D46:D47"/>
    <mergeCell ref="E46:E47"/>
    <mergeCell ref="F46:G47"/>
    <mergeCell ref="H46:H47"/>
    <mergeCell ref="M42:M43"/>
    <mergeCell ref="D44:D45"/>
    <mergeCell ref="E44:E45"/>
    <mergeCell ref="F44:G45"/>
    <mergeCell ref="H44:H45"/>
    <mergeCell ref="I44:I45"/>
    <mergeCell ref="L44:L45"/>
    <mergeCell ref="M44:M45"/>
    <mergeCell ref="D42:D43"/>
    <mergeCell ref="E42:E43"/>
    <mergeCell ref="F42:G43"/>
    <mergeCell ref="H42:H43"/>
    <mergeCell ref="I42:I43"/>
    <mergeCell ref="L42:L43"/>
    <mergeCell ref="M38:M39"/>
    <mergeCell ref="D40:D41"/>
    <mergeCell ref="E40:E41"/>
    <mergeCell ref="F40:G41"/>
    <mergeCell ref="H40:H41"/>
    <mergeCell ref="I40:I41"/>
    <mergeCell ref="L40:L41"/>
    <mergeCell ref="M40:M41"/>
    <mergeCell ref="D38:D39"/>
    <mergeCell ref="E38:E39"/>
    <mergeCell ref="F38:G39"/>
    <mergeCell ref="H38:H39"/>
    <mergeCell ref="I38:I39"/>
    <mergeCell ref="L38:L39"/>
    <mergeCell ref="L34:L35"/>
    <mergeCell ref="M34:M35"/>
    <mergeCell ref="D36:D37"/>
    <mergeCell ref="E36:E37"/>
    <mergeCell ref="F36:G37"/>
    <mergeCell ref="H36:H37"/>
    <mergeCell ref="I36:I37"/>
    <mergeCell ref="L36:L37"/>
    <mergeCell ref="M36:M37"/>
    <mergeCell ref="I32:I33"/>
    <mergeCell ref="L32:L33"/>
    <mergeCell ref="M32:M33"/>
    <mergeCell ref="A34:A35"/>
    <mergeCell ref="C34:C35"/>
    <mergeCell ref="D34:D35"/>
    <mergeCell ref="E34:E35"/>
    <mergeCell ref="F34:G35"/>
    <mergeCell ref="H34:H35"/>
    <mergeCell ref="I34:I35"/>
    <mergeCell ref="A32:A33"/>
    <mergeCell ref="C32:C33"/>
    <mergeCell ref="D32:D33"/>
    <mergeCell ref="E32:E33"/>
    <mergeCell ref="F32:G33"/>
    <mergeCell ref="H32:H33"/>
    <mergeCell ref="M28:M29"/>
    <mergeCell ref="A30:A31"/>
    <mergeCell ref="C30:C31"/>
    <mergeCell ref="D30:D31"/>
    <mergeCell ref="E30:E31"/>
    <mergeCell ref="F30:G31"/>
    <mergeCell ref="H30:H31"/>
    <mergeCell ref="I30:I31"/>
    <mergeCell ref="L30:L31"/>
    <mergeCell ref="M30:M31"/>
    <mergeCell ref="L26:L27"/>
    <mergeCell ref="M26:M27"/>
    <mergeCell ref="A28:A29"/>
    <mergeCell ref="C28:C29"/>
    <mergeCell ref="D28:D29"/>
    <mergeCell ref="E28:E29"/>
    <mergeCell ref="F28:G29"/>
    <mergeCell ref="H28:H29"/>
    <mergeCell ref="I28:I29"/>
    <mergeCell ref="L28:L29"/>
    <mergeCell ref="I24:I25"/>
    <mergeCell ref="L24:L25"/>
    <mergeCell ref="M24:M25"/>
    <mergeCell ref="A26:A27"/>
    <mergeCell ref="C26:C27"/>
    <mergeCell ref="D26:D27"/>
    <mergeCell ref="E26:E27"/>
    <mergeCell ref="F26:G27"/>
    <mergeCell ref="H26:H27"/>
    <mergeCell ref="I26:I27"/>
    <mergeCell ref="A24:A25"/>
    <mergeCell ref="C24:C25"/>
    <mergeCell ref="D24:D25"/>
    <mergeCell ref="E24:E25"/>
    <mergeCell ref="F24:G25"/>
    <mergeCell ref="H24:H25"/>
    <mergeCell ref="M20:M21"/>
    <mergeCell ref="A22:A23"/>
    <mergeCell ref="C22:C23"/>
    <mergeCell ref="D22:D23"/>
    <mergeCell ref="E22:E23"/>
    <mergeCell ref="F22:G23"/>
    <mergeCell ref="H22:H23"/>
    <mergeCell ref="I22:I23"/>
    <mergeCell ref="L22:L23"/>
    <mergeCell ref="M22:M23"/>
    <mergeCell ref="L18:L19"/>
    <mergeCell ref="M18:M19"/>
    <mergeCell ref="A20:A21"/>
    <mergeCell ref="C20:C21"/>
    <mergeCell ref="D20:D21"/>
    <mergeCell ref="E20:E21"/>
    <mergeCell ref="F20:G21"/>
    <mergeCell ref="H20:H21"/>
    <mergeCell ref="I20:I21"/>
    <mergeCell ref="L20:L21"/>
    <mergeCell ref="I16:I17"/>
    <mergeCell ref="L16:L17"/>
    <mergeCell ref="M16:M17"/>
    <mergeCell ref="A18:A19"/>
    <mergeCell ref="C18:C19"/>
    <mergeCell ref="D18:D19"/>
    <mergeCell ref="E18:E19"/>
    <mergeCell ref="F18:G19"/>
    <mergeCell ref="H18:H19"/>
    <mergeCell ref="I18:I19"/>
    <mergeCell ref="A16:A17"/>
    <mergeCell ref="C16:C17"/>
    <mergeCell ref="D16:D17"/>
    <mergeCell ref="E16:E17"/>
    <mergeCell ref="F16:G17"/>
    <mergeCell ref="H16:H17"/>
    <mergeCell ref="M12:M13"/>
    <mergeCell ref="A14:A15"/>
    <mergeCell ref="C14:C15"/>
    <mergeCell ref="D14:D15"/>
    <mergeCell ref="E14:E15"/>
    <mergeCell ref="F14:G15"/>
    <mergeCell ref="H14:H15"/>
    <mergeCell ref="I14:I15"/>
    <mergeCell ref="L14:L15"/>
    <mergeCell ref="M14:M15"/>
    <mergeCell ref="L10:L11"/>
    <mergeCell ref="M10:M11"/>
    <mergeCell ref="A12:A13"/>
    <mergeCell ref="C12:C13"/>
    <mergeCell ref="D12:D13"/>
    <mergeCell ref="E12:E13"/>
    <mergeCell ref="F12:G13"/>
    <mergeCell ref="H12:H13"/>
    <mergeCell ref="I12:I13"/>
    <mergeCell ref="L12:L13"/>
    <mergeCell ref="I8:I9"/>
    <mergeCell ref="L8:L9"/>
    <mergeCell ref="M8:M9"/>
    <mergeCell ref="A10:A11"/>
    <mergeCell ref="C10:C11"/>
    <mergeCell ref="D10:D11"/>
    <mergeCell ref="E10:E11"/>
    <mergeCell ref="F10:G11"/>
    <mergeCell ref="H10:H11"/>
    <mergeCell ref="I10:I11"/>
    <mergeCell ref="A8:A9"/>
    <mergeCell ref="C8:C9"/>
    <mergeCell ref="D8:D9"/>
    <mergeCell ref="E8:E9"/>
    <mergeCell ref="F8:G9"/>
    <mergeCell ref="H8:H9"/>
    <mergeCell ref="A1:A6"/>
    <mergeCell ref="B1:N1"/>
    <mergeCell ref="G3:L3"/>
    <mergeCell ref="G4:M4"/>
    <mergeCell ref="G5:M5"/>
    <mergeCell ref="F6:G6"/>
    <mergeCell ref="J6:K6"/>
  </mergeCells>
  <dataValidations count="5">
    <dataValidation type="list" allowBlank="1" showInputMessage="1" showErrorMessage="1" errorTitle="Fehlerhafte Eingabe" error="Es sind nur die Codeebezeichnungen_x000a_123, 234, 134, 124_x000a_123, 234, 341, 412_x000a_(siehe Registerkarte Titelblatt) erlaubt." promptTitle="Jury-Code" prompt="Geben Sie die Codebezeichnung der jeweiligen Jury ein:_x000a_123, 234, 134, 124_x000a_123, 234, 341, 412_x000a_(siehe Registerkarte Titelblatt)." sqref="L8:L57">
      <formula1>$N$20:$N$27</formula1>
    </dataValidation>
    <dataValidation type="time" allowBlank="1" showInputMessage="1" showErrorMessage="1" errorTitle="Fehler bei der Eingabe" error="Das Format hh:mm (z.B. 10:00) einhalten!" promptTitle="Uhrzeit" prompt="Dieses Feld wird von der Registerkarte &quot;Reihung und Zeitplan&quot; übernommen, kann aber überschrieben werden._x000a_Achtung auf das Eingabeformat hh:mm (z.B.: 8:00)!" sqref="E8:E57">
      <formula1>0</formula1>
      <formula2>0.999305555555556</formula2>
    </dataValidation>
    <dataValidation type="list" allowBlank="1" showInputMessage="1" showErrorMessage="1" sqref="J8:J57">
      <formula1>$N$28:$N$29</formula1>
    </dataValidation>
    <dataValidation allowBlank="1" showInputMessage="1" showErrorMessage="1" promptTitle="Eingabe der Punkte" prompt="Diese Spalte ist optional und für eine Ergebnisliste nach Beendigung der Konzertwertung gedacht." sqref="M8:M57"/>
    <dataValidation type="list" allowBlank="1" showInputMessage="1" showErrorMessage="1" errorTitle="Eingabe der Stufe" error="Es sind nur die Bezeichnungen A, B, C, D, E bzw. Aj, Bj, Cj, Dj, Ej zulässig!" sqref="I8:I57">
      <formula1>$N$8:$N$18</formula1>
    </dataValidation>
  </dataValidations>
  <printOptions horizontalCentered="1"/>
  <pageMargins left="0.39370078740157483" right="0.39370078740157483" top="0.39370078740157483" bottom="0.62992125984251968" header="0.31496062992125984" footer="0.39370078740157483"/>
  <pageSetup paperSize="9" scale="77" orientation="portrait" horizontalDpi="4294967293" r:id="rId1"/>
  <headerFooter>
    <oddFooter>&amp;L&amp;6&amp;F, &amp;A&amp;C&amp;6© Gerhard Schnabl 2019&amp;R&amp;6&amp;D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Q72"/>
  <sheetViews>
    <sheetView showGridLines="0" showRowColHeaders="0" tabSelected="1" zoomScale="91" zoomScaleNormal="91" workbookViewId="0">
      <pane ySplit="6" topLeftCell="A7" activePane="bottomLeft" state="frozen"/>
      <selection pane="bottomLeft" activeCell="T19" sqref="T19"/>
    </sheetView>
  </sheetViews>
  <sheetFormatPr baseColWidth="10" defaultRowHeight="15" x14ac:dyDescent="0.25"/>
  <cols>
    <col min="1" max="3" width="1.42578125" customWidth="1"/>
    <col min="4" max="4" width="3.28515625" customWidth="1"/>
    <col min="5" max="5" width="6.140625" bestFit="1" customWidth="1"/>
    <col min="6" max="7" width="12.5703125" customWidth="1"/>
    <col min="8" max="8" width="20.85546875" customWidth="1"/>
    <col min="9" max="9" width="4.7109375" bestFit="1" customWidth="1"/>
    <col min="10" max="10" width="3.28515625" bestFit="1" customWidth="1"/>
    <col min="11" max="11" width="48.140625" bestFit="1" customWidth="1"/>
    <col min="12" max="12" width="3.85546875" hidden="1" customWidth="1"/>
    <col min="13" max="13" width="5.7109375" customWidth="1"/>
    <col min="14" max="14" width="1.42578125" customWidth="1"/>
    <col min="15" max="15" width="1.5703125" customWidth="1"/>
    <col min="16" max="16" width="1.42578125" customWidth="1"/>
    <col min="17" max="17" width="0" hidden="1" customWidth="1"/>
  </cols>
  <sheetData>
    <row r="1" spans="1:17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</row>
    <row r="2" spans="1:17" ht="7.5" customHeight="1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4"/>
      <c r="N2" s="4"/>
      <c r="O2" s="4"/>
      <c r="P2" s="2"/>
      <c r="Q2" s="3"/>
    </row>
    <row r="3" spans="1:17" s="11" customFormat="1" ht="38.25" customHeight="1" x14ac:dyDescent="0.5">
      <c r="A3" s="1"/>
      <c r="B3" s="6"/>
      <c r="C3" s="7"/>
      <c r="D3" s="7"/>
      <c r="E3" s="7"/>
      <c r="F3" s="7"/>
      <c r="G3" s="8" t="str">
        <f>[1]Titelblatt!$H$10</f>
        <v>Konzertmusikbewertung</v>
      </c>
      <c r="H3" s="8"/>
      <c r="I3" s="8"/>
      <c r="J3" s="8"/>
      <c r="K3" s="8"/>
      <c r="L3" s="8"/>
      <c r="M3" s="9"/>
      <c r="N3" s="10" t="s">
        <v>0</v>
      </c>
      <c r="O3" s="6"/>
      <c r="Q3" s="12"/>
    </row>
    <row r="4" spans="1:17" s="11" customFormat="1" ht="18" customHeight="1" x14ac:dyDescent="0.25">
      <c r="A4" s="1"/>
      <c r="B4" s="6"/>
      <c r="C4" s="7"/>
      <c r="D4" s="7"/>
      <c r="E4" s="7"/>
      <c r="F4" s="7"/>
      <c r="G4" s="13" t="str">
        <f>IF([1]Titelblatt!H8="","des NÖBV in "&amp;[1]Titelblatt!$H$13,"der BAG "&amp;[1]Titelblatt!$H$8&amp;" in "&amp;[1]Titelblatt!$H$13)</f>
        <v>der BAG Gänserndorf in Auersthal</v>
      </c>
      <c r="H4" s="13"/>
      <c r="I4" s="13"/>
      <c r="J4" s="13"/>
      <c r="K4" s="13"/>
      <c r="L4" s="13"/>
      <c r="M4" s="13"/>
      <c r="N4" s="7"/>
      <c r="O4" s="6"/>
      <c r="Q4" s="12"/>
    </row>
    <row r="5" spans="1:17" s="11" customFormat="1" ht="18" customHeight="1" x14ac:dyDescent="0.25">
      <c r="A5" s="1"/>
      <c r="B5" s="6"/>
      <c r="C5" s="7"/>
      <c r="D5" s="7"/>
      <c r="E5" s="7"/>
      <c r="F5" s="7"/>
      <c r="G5" s="14">
        <f>IF([1]Titelblatt!H15,[1]Titelblatt!H15,"")</f>
        <v>43583</v>
      </c>
      <c r="H5" s="14"/>
      <c r="I5" s="14"/>
      <c r="J5" s="14"/>
      <c r="K5" s="14"/>
      <c r="L5" s="14"/>
      <c r="M5" s="14"/>
      <c r="N5" s="15"/>
      <c r="O5" s="6"/>
      <c r="Q5" s="12"/>
    </row>
    <row r="6" spans="1:17" s="24" customFormat="1" ht="11.25" x14ac:dyDescent="0.25">
      <c r="A6" s="1"/>
      <c r="B6" s="16"/>
      <c r="C6" s="17"/>
      <c r="D6" s="18" t="s">
        <v>1</v>
      </c>
      <c r="E6" s="18" t="s">
        <v>2</v>
      </c>
      <c r="F6" s="19" t="s">
        <v>3</v>
      </c>
      <c r="G6" s="19"/>
      <c r="H6" s="20" t="s">
        <v>4</v>
      </c>
      <c r="I6" s="20" t="s">
        <v>5</v>
      </c>
      <c r="J6" s="21" t="s">
        <v>6</v>
      </c>
      <c r="K6" s="21"/>
      <c r="L6" s="22" t="s">
        <v>7</v>
      </c>
      <c r="M6" s="20" t="s">
        <v>8</v>
      </c>
      <c r="N6" s="23"/>
      <c r="O6" s="16"/>
      <c r="Q6" s="25"/>
    </row>
    <row r="7" spans="1:17" s="24" customFormat="1" ht="18" customHeight="1" x14ac:dyDescent="0.2">
      <c r="A7" s="26"/>
      <c r="B7" s="16"/>
      <c r="C7" s="17"/>
      <c r="D7" s="27"/>
      <c r="E7" s="27"/>
      <c r="F7" s="27"/>
      <c r="G7" s="27"/>
      <c r="H7" s="28"/>
      <c r="I7" s="28"/>
      <c r="J7" s="28"/>
      <c r="K7" s="28"/>
      <c r="L7" s="29"/>
      <c r="M7" s="28"/>
      <c r="N7" s="23"/>
      <c r="O7" s="16"/>
      <c r="Q7" s="25"/>
    </row>
    <row r="8" spans="1:17" ht="18" customHeight="1" thickBot="1" x14ac:dyDescent="0.3">
      <c r="A8" s="1"/>
      <c r="B8" s="4"/>
      <c r="C8" s="30"/>
      <c r="D8" s="31">
        <f>IF('[1]Reihung und Zeitplan'!A32="","",'[1]Reihung und Zeitplan'!A32)</f>
        <v>1</v>
      </c>
      <c r="E8" s="32">
        <f>IF($D8="","",VLOOKUP($D8,'[1]Reihung und Zeitplan'!$A$32:$I$56,2))</f>
        <v>0.41666666666666669</v>
      </c>
      <c r="F8" s="33" t="str">
        <f>IF($D8="","",VLOOKUP($D8,'[1]Reihung und Zeitplan'!$A$32:$I$56,6,FALSE))</f>
        <v>Musikverein Groß-Schweinbarth</v>
      </c>
      <c r="G8" s="34"/>
      <c r="H8" s="35" t="str">
        <f>IF($D8="","",VLOOKUP($D8,'[1]Reihung und Zeitplan'!$A$32:$I$52,7,FALSE))</f>
        <v>Dusan Misura</v>
      </c>
      <c r="I8" s="36" t="str">
        <f>IF($D8="","",VLOOKUP($D8,'[1]Reihung und Zeitplan'!$A$32:$I$56,5,FALSE))</f>
        <v>B</v>
      </c>
      <c r="J8" s="37" t="s">
        <v>9</v>
      </c>
      <c r="K8" s="38" t="str">
        <f>IF($D8="","",VLOOKUP($D8,'[1]Reihung und Zeitplan'!$A$32:$I$52,8,FALSE))</f>
        <v>Ö und der Rest ist Österreich / Florian Moitzi / OrchestralArt (ÖBV)</v>
      </c>
      <c r="L8" s="39" t="e">
        <f>IF(F8="","",[1]Titelblatt!#REF!)</f>
        <v>#REF!</v>
      </c>
      <c r="M8" s="40">
        <f>IF([1]E1!$L$33="","",[1]E1!$L$33)</f>
        <v>90</v>
      </c>
      <c r="N8" s="41" t="s">
        <v>10</v>
      </c>
      <c r="O8" s="4"/>
      <c r="P8" s="2"/>
      <c r="Q8" s="42" t="str">
        <f>IF(K9="","",K9)</f>
        <v>Wings of freedom / Schwarz, Otto M. / De Haske (NÖBV 2014)</v>
      </c>
    </row>
    <row r="9" spans="1:17" ht="18" customHeight="1" thickTop="1" thickBot="1" x14ac:dyDescent="0.3">
      <c r="A9" s="1"/>
      <c r="B9" s="4"/>
      <c r="C9" s="30"/>
      <c r="D9" s="43"/>
      <c r="E9" s="44"/>
      <c r="F9" s="45"/>
      <c r="G9" s="46"/>
      <c r="H9" s="47"/>
      <c r="I9" s="48"/>
      <c r="J9" s="49" t="s">
        <v>11</v>
      </c>
      <c r="K9" s="38" t="str">
        <f>IF($D8="","",VLOOKUP($D8,'[1]Reihung und Zeitplan'!$A$32:$I$52,9,FALSE))</f>
        <v>Wings of freedom / Schwarz, Otto M. / De Haske (NÖBV 2014)</v>
      </c>
      <c r="L9" s="50"/>
      <c r="M9" s="51"/>
      <c r="N9" s="41" t="s">
        <v>12</v>
      </c>
      <c r="O9" s="4"/>
      <c r="P9" s="2"/>
      <c r="Q9" s="3"/>
    </row>
    <row r="10" spans="1:17" ht="18" customHeight="1" thickTop="1" thickBot="1" x14ac:dyDescent="0.3">
      <c r="A10" s="1"/>
      <c r="B10" s="4"/>
      <c r="C10" s="30"/>
      <c r="D10" s="52">
        <f>IF('[1]Reihung und Zeitplan'!A33="","",'[1]Reihung und Zeitplan'!A33)</f>
        <v>2</v>
      </c>
      <c r="E10" s="32">
        <f>IF($D10="","",VLOOKUP($D10,'[1]Reihung und Zeitplan'!$A$32:$I$56,2))</f>
        <v>0.43402777777777779</v>
      </c>
      <c r="F10" s="33" t="str">
        <f>IF($D10="","",VLOOKUP($D10,'[1]Reihung und Zeitplan'!$A$32:$I$56,6,FALSE))</f>
        <v>Ortsmusik Franzensdorf</v>
      </c>
      <c r="G10" s="34"/>
      <c r="H10" s="35" t="str">
        <f>IF($D10="","",VLOOKUP($D10,'[1]Reihung und Zeitplan'!$A$32:$I$52,7,FALSE))</f>
        <v>Gerald Hinterstein</v>
      </c>
      <c r="I10" s="36" t="str">
        <f>IF($D10="","",VLOOKUP($D10,'[1]Reihung und Zeitplan'!$A$32:$I$56,5,FALSE))</f>
        <v>C</v>
      </c>
      <c r="J10" s="37" t="s">
        <v>9</v>
      </c>
      <c r="K10" s="38" t="str">
        <f>IF($D10="","",VLOOKUP($D10,'[1]Reihung und Zeitplan'!$A$32:$I$52,8,FALSE))</f>
        <v>Märchen aus dem Orient / Johann Strauss/Arr. Robert Brunnlechner / Print Music (ÖBV)</v>
      </c>
      <c r="L10" s="39" t="e">
        <f>IF(F10="","",[1]Titelblatt!#REF!)</f>
        <v>#REF!</v>
      </c>
      <c r="M10" s="40">
        <f>IF([1]E2!$L$33="","",[1]E2!$L$33)</f>
        <v>87.583333333333329</v>
      </c>
      <c r="N10" s="41" t="s">
        <v>13</v>
      </c>
      <c r="O10" s="4"/>
      <c r="P10" s="2"/>
      <c r="Q10" s="42" t="str">
        <f>IF(K11="","",K11)</f>
        <v>Alvamar Overture / James Barnes / Alfred Music Publishing</v>
      </c>
    </row>
    <row r="11" spans="1:17" ht="18" customHeight="1" thickTop="1" thickBot="1" x14ac:dyDescent="0.3">
      <c r="A11" s="1"/>
      <c r="B11" s="4"/>
      <c r="C11" s="30"/>
      <c r="D11" s="43"/>
      <c r="E11" s="44"/>
      <c r="F11" s="45"/>
      <c r="G11" s="46"/>
      <c r="H11" s="47"/>
      <c r="I11" s="48"/>
      <c r="J11" s="49" t="s">
        <v>11</v>
      </c>
      <c r="K11" s="38" t="str">
        <f>IF($D10="","",VLOOKUP($D10,'[1]Reihung und Zeitplan'!$A$32:$I$52,9,FALSE))</f>
        <v>Alvamar Overture / James Barnes / Alfred Music Publishing</v>
      </c>
      <c r="L11" s="50"/>
      <c r="M11" s="51"/>
      <c r="N11" s="41" t="s">
        <v>14</v>
      </c>
      <c r="O11" s="4"/>
      <c r="P11" s="2"/>
      <c r="Q11" s="3"/>
    </row>
    <row r="12" spans="1:17" ht="18" customHeight="1" thickTop="1" thickBot="1" x14ac:dyDescent="0.3">
      <c r="A12" s="1"/>
      <c r="B12" s="4"/>
      <c r="C12" s="30"/>
      <c r="D12" s="52">
        <f>IF('[1]Reihung und Zeitplan'!A34="","",'[1]Reihung und Zeitplan'!A34)</f>
        <v>3</v>
      </c>
      <c r="E12" s="32">
        <f>IF($D12="","",VLOOKUP($D12,'[1]Reihung und Zeitplan'!$A$32:$I$56,2))</f>
        <v>0.4548611111111111</v>
      </c>
      <c r="F12" s="33" t="str">
        <f>IF($D12="","",VLOOKUP($D12,'[1]Reihung und Zeitplan'!$A$32:$I$56,6,FALSE))</f>
        <v>Jugendkapelle Orth/Donau</v>
      </c>
      <c r="G12" s="34"/>
      <c r="H12" s="35" t="str">
        <f>IF($D12="","",VLOOKUP($D12,'[1]Reihung und Zeitplan'!$A$32:$I$52,7,FALSE))</f>
        <v>Anton Wagnes</v>
      </c>
      <c r="I12" s="36" t="str">
        <f>IF($D12="","",VLOOKUP($D12,'[1]Reihung und Zeitplan'!$A$32:$I$56,5,FALSE))</f>
        <v>C</v>
      </c>
      <c r="J12" s="37" t="s">
        <v>9</v>
      </c>
      <c r="K12" s="38" t="str">
        <f>IF($D12="","",VLOOKUP($D12,'[1]Reihung und Zeitplan'!$A$32:$I$52,8,FALSE))</f>
        <v>Panthera Pardus Styria / Manfred Sternberger / OrchestralArt (ÖBV)</v>
      </c>
      <c r="L12" s="39" t="e">
        <f>IF(F12="","",[1]Titelblatt!#REF!)</f>
        <v>#REF!</v>
      </c>
      <c r="M12" s="40">
        <f>IF([1]E3!$L$33="","",[1]E3!$L$33)</f>
        <v>92.5</v>
      </c>
      <c r="N12" s="41" t="s">
        <v>15</v>
      </c>
      <c r="O12" s="4"/>
      <c r="P12" s="2"/>
      <c r="Q12" s="42" t="str">
        <f>IF(K13="","",K13)</f>
        <v>New York Overture, Kees Vlak, Rundel</v>
      </c>
    </row>
    <row r="13" spans="1:17" ht="18" customHeight="1" thickTop="1" thickBot="1" x14ac:dyDescent="0.3">
      <c r="A13" s="1"/>
      <c r="B13" s="4"/>
      <c r="C13" s="30"/>
      <c r="D13" s="43"/>
      <c r="E13" s="44"/>
      <c r="F13" s="45"/>
      <c r="G13" s="46"/>
      <c r="H13" s="47"/>
      <c r="I13" s="48"/>
      <c r="J13" s="49" t="s">
        <v>11</v>
      </c>
      <c r="K13" s="38" t="str">
        <f>IF($D12="","",VLOOKUP($D12,'[1]Reihung und Zeitplan'!$A$32:$I$52,9,FALSE))</f>
        <v>New York Overture, Kees Vlak, Rundel</v>
      </c>
      <c r="L13" s="50"/>
      <c r="M13" s="51"/>
      <c r="N13" s="41" t="s">
        <v>16</v>
      </c>
      <c r="O13" s="4"/>
      <c r="P13" s="2"/>
      <c r="Q13" s="3"/>
    </row>
    <row r="14" spans="1:17" ht="18" customHeight="1" thickTop="1" thickBot="1" x14ac:dyDescent="0.3">
      <c r="A14" s="1"/>
      <c r="B14" s="4"/>
      <c r="C14" s="30"/>
      <c r="D14" s="52">
        <f>IF('[1]Reihung und Zeitplan'!A35="","",'[1]Reihung und Zeitplan'!A35)</f>
        <v>4</v>
      </c>
      <c r="E14" s="32">
        <f>IF($D14="","",VLOOKUP($D14,'[1]Reihung und Zeitplan'!$A$32:$I$56,2))</f>
        <v>0.4861111111111111</v>
      </c>
      <c r="F14" s="33" t="str">
        <f>IF($D14="","",VLOOKUP($D14,'[1]Reihung und Zeitplan'!$A$32:$I$56,6,FALSE))</f>
        <v>Musikverein Markgrafneusiedl</v>
      </c>
      <c r="G14" s="34"/>
      <c r="H14" s="35" t="str">
        <f>IF($D14="","",VLOOKUP($D14,'[1]Reihung und Zeitplan'!$A$32:$I$52,7,FALSE))</f>
        <v>Andreas Schreiner</v>
      </c>
      <c r="I14" s="36" t="str">
        <f>IF($D14="","",VLOOKUP($D14,'[1]Reihung und Zeitplan'!$A$32:$I$56,5,FALSE))</f>
        <v>B</v>
      </c>
      <c r="J14" s="37" t="s">
        <v>9</v>
      </c>
      <c r="K14" s="38" t="str">
        <f>IF($D14="","",VLOOKUP($D14,'[1]Reihung und Zeitplan'!$A$32:$I$52,8,FALSE))</f>
        <v>Nora - Licht des Nordens / Thomas Asanger / Rundel (ÖBV)</v>
      </c>
      <c r="L14" s="39" t="e">
        <f>IF(F14="","",[1]Titelblatt!#REF!)</f>
        <v>#REF!</v>
      </c>
      <c r="M14" s="40">
        <f>IF([1]E4!$L$33="","",[1]E4!$L$33)</f>
        <v>89.75</v>
      </c>
      <c r="N14" s="41" t="s">
        <v>17</v>
      </c>
      <c r="O14" s="4"/>
      <c r="P14" s="2"/>
      <c r="Q14" s="42" t="str">
        <f>IF(K15="","",K15)</f>
        <v>Salutas amigos / Kolditz, Hans / Halter (Österr. Blasmusikkatalog 1999)</v>
      </c>
    </row>
    <row r="15" spans="1:17" ht="18" customHeight="1" thickTop="1" thickBot="1" x14ac:dyDescent="0.3">
      <c r="A15" s="1"/>
      <c r="B15" s="4"/>
      <c r="C15" s="30"/>
      <c r="D15" s="43"/>
      <c r="E15" s="44"/>
      <c r="F15" s="45"/>
      <c r="G15" s="46"/>
      <c r="H15" s="47"/>
      <c r="I15" s="48"/>
      <c r="J15" s="49" t="s">
        <v>11</v>
      </c>
      <c r="K15" s="38" t="str">
        <f>IF($D14="","",VLOOKUP($D14,'[1]Reihung und Zeitplan'!$A$32:$I$52,9,FALSE))</f>
        <v>Salutas amigos / Kolditz, Hans / Halter (Österr. Blasmusikkatalog 1999)</v>
      </c>
      <c r="L15" s="50"/>
      <c r="M15" s="51"/>
      <c r="N15" s="41" t="s">
        <v>18</v>
      </c>
      <c r="O15" s="4"/>
      <c r="P15" s="2"/>
      <c r="Q15" s="3"/>
    </row>
    <row r="16" spans="1:17" ht="18" customHeight="1" thickTop="1" thickBot="1" x14ac:dyDescent="0.3">
      <c r="A16" s="1"/>
      <c r="B16" s="4"/>
      <c r="C16" s="30"/>
      <c r="D16" s="52">
        <f>IF('[1]Reihung und Zeitplan'!A36="","",'[1]Reihung und Zeitplan'!A36)</f>
        <v>5</v>
      </c>
      <c r="E16" s="32">
        <f>IF($D16="","",VLOOKUP($D16,'[1]Reihung und Zeitplan'!$A$32:$I$56,2))</f>
        <v>0.50347222222222221</v>
      </c>
      <c r="F16" s="33" t="str">
        <f>IF($D16="","",VLOOKUP($D16,'[1]Reihung und Zeitplan'!$A$32:$I$56,6,FALSE))</f>
        <v>Blasmusikkapelle der Stadt Mödling</v>
      </c>
      <c r="G16" s="34"/>
      <c r="H16" s="35" t="str">
        <f>IF($D16="","",VLOOKUP($D16,'[1]Reihung und Zeitplan'!$A$32:$I$52,7,FALSE))</f>
        <v>Maximilian Paul</v>
      </c>
      <c r="I16" s="36" t="str">
        <f>IF($D16="","",VLOOKUP($D16,'[1]Reihung und Zeitplan'!$A$32:$I$56,5,FALSE))</f>
        <v>C</v>
      </c>
      <c r="J16" s="37" t="s">
        <v>9</v>
      </c>
      <c r="K16" s="38" t="str">
        <f>IF($D16="","",VLOOKUP($D16,'[1]Reihung und Zeitplan'!$A$32:$I$52,8,FALSE))</f>
        <v>Märchen aus dem Orient / Johann Strauss/Arr. Robert Brunnlechner / Print Music (ÖBV)</v>
      </c>
      <c r="L16" s="39" t="e">
        <f>IF(F16="","",$L8)</f>
        <v>#REF!</v>
      </c>
      <c r="M16" s="40">
        <f>IF([1]E5!$L$33="","",[1]E5!$L$33)</f>
        <v>88.666666666666671</v>
      </c>
      <c r="N16" s="41" t="s">
        <v>19</v>
      </c>
      <c r="O16" s="4"/>
      <c r="P16" s="2"/>
      <c r="Q16" s="42" t="str">
        <f>IF(K17="","",K17)</f>
        <v>Voyage into the blue / Naoya Wada / Beriato Music</v>
      </c>
    </row>
    <row r="17" spans="1:17" ht="18" customHeight="1" thickTop="1" thickBot="1" x14ac:dyDescent="0.3">
      <c r="A17" s="1"/>
      <c r="B17" s="4"/>
      <c r="C17" s="30"/>
      <c r="D17" s="43"/>
      <c r="E17" s="44"/>
      <c r="F17" s="45"/>
      <c r="G17" s="46"/>
      <c r="H17" s="47"/>
      <c r="I17" s="48"/>
      <c r="J17" s="49" t="s">
        <v>11</v>
      </c>
      <c r="K17" s="38" t="str">
        <f>IF($D16="","",VLOOKUP($D16,'[1]Reihung und Zeitplan'!$A$32:$I$52,9,FALSE))</f>
        <v>Voyage into the blue / Naoya Wada / Beriato Music</v>
      </c>
      <c r="L17" s="50"/>
      <c r="M17" s="51"/>
      <c r="N17" s="41" t="s">
        <v>20</v>
      </c>
      <c r="O17" s="4"/>
      <c r="P17" s="2"/>
      <c r="Q17" s="3"/>
    </row>
    <row r="18" spans="1:17" ht="18" customHeight="1" thickTop="1" thickBot="1" x14ac:dyDescent="0.3">
      <c r="A18" s="1"/>
      <c r="B18" s="4"/>
      <c r="C18" s="30"/>
      <c r="D18" s="52">
        <f>IF('[1]Reihung und Zeitplan'!A37="","",'[1]Reihung und Zeitplan'!A37)</f>
        <v>6</v>
      </c>
      <c r="E18" s="32">
        <f>IF($D18="","",VLOOKUP($D18,'[1]Reihung und Zeitplan'!$A$32:$I$56,2))</f>
        <v>0.52430555555555558</v>
      </c>
      <c r="F18" s="33" t="str">
        <f>IF($D18="","",VLOOKUP($D18,'[1]Reihung und Zeitplan'!$A$32:$I$56,6,FALSE))</f>
        <v>Ortsmusik Hohenruppersdorf</v>
      </c>
      <c r="G18" s="34"/>
      <c r="H18" s="35" t="str">
        <f>IF($D18="","",VLOOKUP($D18,'[1]Reihung und Zeitplan'!$A$32:$I$52,7,FALSE))</f>
        <v>Dusan Misura</v>
      </c>
      <c r="I18" s="36" t="str">
        <f>IF($D18="","",VLOOKUP($D18,'[1]Reihung und Zeitplan'!$A$32:$I$56,5,FALSE))</f>
        <v>B</v>
      </c>
      <c r="J18" s="37" t="s">
        <v>9</v>
      </c>
      <c r="K18" s="38" t="str">
        <f>IF($D18="","",VLOOKUP($D18,'[1]Reihung und Zeitplan'!$A$32:$I$52,8,FALSE))</f>
        <v>Austrian Fantasie / Gerald Oswald / Mitropa (ÖBV)</v>
      </c>
      <c r="L18" s="39" t="e">
        <f>IF(F18="","",$L10)</f>
        <v>#REF!</v>
      </c>
      <c r="M18" s="40">
        <f>IF([1]E6!$L$33="","",[1]E6!$L$33)</f>
        <v>87.75</v>
      </c>
      <c r="N18" s="41" t="s">
        <v>21</v>
      </c>
      <c r="O18" s="4"/>
      <c r="P18" s="2"/>
      <c r="Q18" s="42" t="str">
        <f>IF(K19="","",K19)</f>
        <v>A Klezmer Karnival / Sparke, Philip / Anglo Music (NÖBV 2014)</v>
      </c>
    </row>
    <row r="19" spans="1:17" ht="18" customHeight="1" thickTop="1" thickBot="1" x14ac:dyDescent="0.3">
      <c r="A19" s="1"/>
      <c r="B19" s="4"/>
      <c r="C19" s="30"/>
      <c r="D19" s="43"/>
      <c r="E19" s="44"/>
      <c r="F19" s="45"/>
      <c r="G19" s="46"/>
      <c r="H19" s="47"/>
      <c r="I19" s="48"/>
      <c r="J19" s="49" t="s">
        <v>11</v>
      </c>
      <c r="K19" s="38" t="str">
        <f>IF($D18="","",VLOOKUP($D18,'[1]Reihung und Zeitplan'!$A$32:$I$52,9,FALSE))</f>
        <v>A Klezmer Karnival / Sparke, Philip / Anglo Music (NÖBV 2014)</v>
      </c>
      <c r="L19" s="50"/>
      <c r="M19" s="51"/>
      <c r="N19" s="41"/>
      <c r="O19" s="4"/>
      <c r="P19" s="2"/>
      <c r="Q19" s="3"/>
    </row>
    <row r="20" spans="1:17" ht="18" customHeight="1" thickTop="1" thickBot="1" x14ac:dyDescent="0.3">
      <c r="A20" s="1"/>
      <c r="B20" s="4"/>
      <c r="C20" s="30"/>
      <c r="D20" s="52">
        <f>IF('[1]Reihung und Zeitplan'!A38="","",'[1]Reihung und Zeitplan'!A38)</f>
        <v>7</v>
      </c>
      <c r="E20" s="32">
        <f>IF($D20="","",VLOOKUP($D20,'[1]Reihung und Zeitplan'!$A$32:$I$56,2))</f>
        <v>0.59722222222222221</v>
      </c>
      <c r="F20" s="33" t="str">
        <f>IF($D20="","",VLOOKUP($D20,'[1]Reihung und Zeitplan'!$A$32:$I$56,6,FALSE))</f>
        <v>Musikverein Ebenthal</v>
      </c>
      <c r="G20" s="34"/>
      <c r="H20" s="35" t="str">
        <f>IF($D20="","",VLOOKUP($D20,'[1]Reihung und Zeitplan'!$A$32:$I$52,7,FALSE))</f>
        <v>Andreas Kubicek</v>
      </c>
      <c r="I20" s="36" t="str">
        <f>IF($D20="","",VLOOKUP($D20,'[1]Reihung und Zeitplan'!$A$32:$I$56,5,FALSE))</f>
        <v>B</v>
      </c>
      <c r="J20" s="37" t="s">
        <v>9</v>
      </c>
      <c r="K20" s="38" t="str">
        <f>IF($D20="","",VLOOKUP($D20,'[1]Reihung und Zeitplan'!$A$32:$I$52,8,FALSE))</f>
        <v>Magicus / Daniel Muck / Eigenverlag (NÖBV)</v>
      </c>
      <c r="L20" s="39" t="e">
        <f>IF(F20="","",$L12)</f>
        <v>#REF!</v>
      </c>
      <c r="M20" s="40">
        <f>IF([1]E7!$L$33="","",[1]E7!$L$33)</f>
        <v>89.75</v>
      </c>
      <c r="N20" s="41">
        <v>123</v>
      </c>
      <c r="O20" s="4"/>
      <c r="P20" s="2"/>
      <c r="Q20" s="42" t="str">
        <f>IF(K21="","",K21)</f>
        <v>Enjoy the Music / Doss, Thomas / Mitropa (ÖBV ˆsterr. Komponisten 2012)</v>
      </c>
    </row>
    <row r="21" spans="1:17" ht="18" customHeight="1" thickTop="1" thickBot="1" x14ac:dyDescent="0.3">
      <c r="A21" s="1"/>
      <c r="B21" s="4"/>
      <c r="C21" s="30"/>
      <c r="D21" s="43"/>
      <c r="E21" s="44"/>
      <c r="F21" s="45"/>
      <c r="G21" s="46"/>
      <c r="H21" s="47"/>
      <c r="I21" s="48"/>
      <c r="J21" s="49" t="s">
        <v>11</v>
      </c>
      <c r="K21" s="38" t="str">
        <f>IF($D20="","",VLOOKUP($D20,'[1]Reihung und Zeitplan'!$A$32:$I$52,9,FALSE))</f>
        <v>Enjoy the Music / Doss, Thomas / Mitropa (ÖBV ˆsterr. Komponisten 2012)</v>
      </c>
      <c r="L21" s="50"/>
      <c r="M21" s="51"/>
      <c r="N21" s="41">
        <v>234</v>
      </c>
      <c r="O21" s="4"/>
      <c r="P21" s="2"/>
      <c r="Q21" s="3"/>
    </row>
    <row r="22" spans="1:17" ht="18" customHeight="1" thickTop="1" thickBot="1" x14ac:dyDescent="0.3">
      <c r="A22" s="1"/>
      <c r="B22" s="4"/>
      <c r="C22" s="30"/>
      <c r="D22" s="52">
        <f>IF('[1]Reihung und Zeitplan'!A39="","",'[1]Reihung und Zeitplan'!A39)</f>
        <v>8</v>
      </c>
      <c r="E22" s="32">
        <f>IF($D22="","",VLOOKUP($D22,'[1]Reihung und Zeitplan'!$A$32:$I$56,2))</f>
        <v>0.61458333333333337</v>
      </c>
      <c r="F22" s="33" t="str">
        <f>IF($D22="","",VLOOKUP($D22,'[1]Reihung und Zeitplan'!$A$32:$I$56,6,FALSE))</f>
        <v>Musikverein Prottes</v>
      </c>
      <c r="G22" s="34"/>
      <c r="H22" s="35" t="str">
        <f>IF($D22="","",VLOOKUP($D22,'[1]Reihung und Zeitplan'!$A$32:$I$52,7,FALSE))</f>
        <v>Ernst Lindbichler</v>
      </c>
      <c r="I22" s="36" t="str">
        <f>IF($D22="","",VLOOKUP($D22,'[1]Reihung und Zeitplan'!$A$32:$I$56,5,FALSE))</f>
        <v>B</v>
      </c>
      <c r="J22" s="37" t="s">
        <v>9</v>
      </c>
      <c r="K22" s="38" t="str">
        <f>IF($D22="","",VLOOKUP($D22,'[1]Reihung und Zeitplan'!$A$32:$I$52,8,FALSE))</f>
        <v>Im Zigeunerlager / Erwin Trojan op. 320 / Willibald Tatzer / Musikverlag Tatzer (N÷BV)</v>
      </c>
      <c r="L22" s="39" t="e">
        <f>IF(F22="","",$L14)</f>
        <v>#REF!</v>
      </c>
      <c r="M22" s="40">
        <f>IF([1]E8!$L$33="","",[1]E8!$L$33)</f>
        <v>92.333333333333329</v>
      </c>
      <c r="N22" s="41">
        <v>134</v>
      </c>
      <c r="O22" s="4"/>
      <c r="P22" s="2"/>
      <c r="Q22" s="42" t="str">
        <f>IF(K23="","",K23)</f>
        <v>Herz Dame / Ernst Lindbichler / Musikverlag Ernst Lindbichler</v>
      </c>
    </row>
    <row r="23" spans="1:17" ht="18" customHeight="1" thickTop="1" thickBot="1" x14ac:dyDescent="0.3">
      <c r="A23" s="1"/>
      <c r="B23" s="4"/>
      <c r="C23" s="30"/>
      <c r="D23" s="43"/>
      <c r="E23" s="44"/>
      <c r="F23" s="45"/>
      <c r="G23" s="46"/>
      <c r="H23" s="47"/>
      <c r="I23" s="48"/>
      <c r="J23" s="49" t="s">
        <v>11</v>
      </c>
      <c r="K23" s="38" t="str">
        <f>IF($D22="","",VLOOKUP($D22,'[1]Reihung und Zeitplan'!$A$32:$I$52,9,FALSE))</f>
        <v>Herz Dame / Ernst Lindbichler / Musikverlag Ernst Lindbichler</v>
      </c>
      <c r="L23" s="50"/>
      <c r="M23" s="51"/>
      <c r="N23" s="41">
        <v>124</v>
      </c>
      <c r="O23" s="4"/>
      <c r="P23" s="2"/>
      <c r="Q23" s="3"/>
    </row>
    <row r="24" spans="1:17" ht="18" customHeight="1" thickTop="1" thickBot="1" x14ac:dyDescent="0.3">
      <c r="A24" s="1"/>
      <c r="B24" s="4"/>
      <c r="C24" s="30"/>
      <c r="D24" s="52">
        <f>IF('[1]Reihung und Zeitplan'!A40="","",'[1]Reihung und Zeitplan'!A40)</f>
        <v>9</v>
      </c>
      <c r="E24" s="32">
        <f>IF($D24="","",VLOOKUP($D24,'[1]Reihung und Zeitplan'!$A$32:$I$56,2))</f>
        <v>0.63194444444444442</v>
      </c>
      <c r="F24" s="33" t="str">
        <f>IF($D24="","",VLOOKUP($D24,'[1]Reihung und Zeitplan'!$A$32:$I$56,6,FALSE))</f>
        <v>Musikverein Jedenspeigen-Sierndorf</v>
      </c>
      <c r="G24" s="34"/>
      <c r="H24" s="35" t="str">
        <f>IF($D24="","",VLOOKUP($D24,'[1]Reihung und Zeitplan'!$A$32:$I$52,7,FALSE))</f>
        <v>Michael Müllner</v>
      </c>
      <c r="I24" s="36" t="str">
        <f>IF($D24="","",VLOOKUP($D24,'[1]Reihung und Zeitplan'!$A$32:$I$56,5,FALSE))</f>
        <v>B</v>
      </c>
      <c r="J24" s="37" t="s">
        <v>9</v>
      </c>
      <c r="K24" s="38" t="str">
        <f>IF($D24="","",VLOOKUP($D24,'[1]Reihung und Zeitplan'!$A$32:$I$52,8,FALSE))</f>
        <v>Magicus / Daniel Muck / Eigenverlag (NÖBV)</v>
      </c>
      <c r="L24" s="39" t="e">
        <f>IF(F24="","",$L16)</f>
        <v>#REF!</v>
      </c>
      <c r="M24" s="40">
        <f>IF([1]E9!$L$33="","",[1]E9!$L$33)</f>
        <v>90.666666666666671</v>
      </c>
      <c r="N24" s="41">
        <v>123</v>
      </c>
      <c r="O24" s="4"/>
      <c r="P24" s="2"/>
      <c r="Q24" s="42" t="str">
        <f>IF(K25="","",K25)</f>
        <v>Rondo alla marcia / Banco, Gerhart / Kliment (NÖBV 2014)</v>
      </c>
    </row>
    <row r="25" spans="1:17" ht="18" customHeight="1" thickTop="1" thickBot="1" x14ac:dyDescent="0.3">
      <c r="A25" s="1"/>
      <c r="B25" s="4"/>
      <c r="C25" s="30"/>
      <c r="D25" s="43"/>
      <c r="E25" s="44"/>
      <c r="F25" s="45"/>
      <c r="G25" s="46"/>
      <c r="H25" s="47"/>
      <c r="I25" s="48"/>
      <c r="J25" s="49" t="s">
        <v>11</v>
      </c>
      <c r="K25" s="38" t="str">
        <f>IF($D24="","",VLOOKUP($D24,'[1]Reihung und Zeitplan'!$A$32:$I$52,9,FALSE))</f>
        <v>Rondo alla marcia / Banco, Gerhart / Kliment (NÖBV 2014)</v>
      </c>
      <c r="L25" s="50"/>
      <c r="M25" s="51"/>
      <c r="N25" s="41">
        <v>234</v>
      </c>
      <c r="O25" s="4"/>
      <c r="P25" s="2"/>
      <c r="Q25" s="3"/>
    </row>
    <row r="26" spans="1:17" ht="18" customHeight="1" thickTop="1" thickBot="1" x14ac:dyDescent="0.3">
      <c r="A26" s="1"/>
      <c r="B26" s="4"/>
      <c r="C26" s="30"/>
      <c r="D26" s="52">
        <f>IF('[1]Reihung und Zeitplan'!A41="","",'[1]Reihung und Zeitplan'!A41)</f>
        <v>10</v>
      </c>
      <c r="E26" s="32">
        <f>IF($D26="","",VLOOKUP($D26,'[1]Reihung und Zeitplan'!$A$32:$I$56,2))</f>
        <v>0.65972222222222221</v>
      </c>
      <c r="F26" s="33" t="str">
        <f>IF($D26="","",VLOOKUP($D26,'[1]Reihung und Zeitplan'!$A$32:$I$56,6,FALSE))</f>
        <v>Musikverein Oberweiden</v>
      </c>
      <c r="G26" s="34"/>
      <c r="H26" s="35" t="str">
        <f>IF($D26="","",VLOOKUP($D26,'[1]Reihung und Zeitplan'!$A$32:$I$52,7,FALSE))</f>
        <v>Wolfgang Medlitsch</v>
      </c>
      <c r="I26" s="36" t="str">
        <f>IF($D26="","",VLOOKUP($D26,'[1]Reihung und Zeitplan'!$A$32:$I$56,5,FALSE))</f>
        <v>B</v>
      </c>
      <c r="J26" s="37" t="s">
        <v>9</v>
      </c>
      <c r="K26" s="38" t="str">
        <f>IF($D26="","",VLOOKUP($D26,'[1]Reihung und Zeitplan'!$A$32:$I$52,8,FALSE))</f>
        <v>Austrian Fantasie / Gerald Oswald / Mitropa (ÖBV)</v>
      </c>
      <c r="L26" s="39" t="e">
        <f>IF(F26="","",$L18)</f>
        <v>#REF!</v>
      </c>
      <c r="M26" s="40">
        <f>IF([1]E10!$L$33="","",[1]E10!$L$33)</f>
        <v>88.833333333333329</v>
      </c>
      <c r="N26" s="41">
        <v>341</v>
      </c>
      <c r="O26" s="4"/>
      <c r="P26" s="2"/>
      <c r="Q26" s="42" t="str">
        <f>IF(K27="","",K27)</f>
        <v>The Cream of Clapton / Eric Clapton / De Haske</v>
      </c>
    </row>
    <row r="27" spans="1:17" ht="18" customHeight="1" thickTop="1" thickBot="1" x14ac:dyDescent="0.3">
      <c r="A27" s="1"/>
      <c r="B27" s="4"/>
      <c r="C27" s="30"/>
      <c r="D27" s="43"/>
      <c r="E27" s="44"/>
      <c r="F27" s="45"/>
      <c r="G27" s="46"/>
      <c r="H27" s="47"/>
      <c r="I27" s="48"/>
      <c r="J27" s="49" t="s">
        <v>11</v>
      </c>
      <c r="K27" s="38" t="str">
        <f>IF($D26="","",VLOOKUP($D26,'[1]Reihung und Zeitplan'!$A$32:$I$52,9,FALSE))</f>
        <v>The Cream of Clapton / Eric Clapton / De Haske</v>
      </c>
      <c r="L27" s="50"/>
      <c r="M27" s="51"/>
      <c r="N27" s="41">
        <v>412</v>
      </c>
      <c r="O27" s="4"/>
      <c r="P27" s="2"/>
      <c r="Q27" s="3"/>
    </row>
    <row r="28" spans="1:17" ht="18" customHeight="1" thickTop="1" thickBot="1" x14ac:dyDescent="0.3">
      <c r="A28" s="1"/>
      <c r="B28" s="4"/>
      <c r="C28" s="30"/>
      <c r="D28" s="52">
        <f>IF('[1]Reihung und Zeitplan'!A42="","",'[1]Reihung und Zeitplan'!A42)</f>
        <v>11</v>
      </c>
      <c r="E28" s="32">
        <f>IF($D28="","",VLOOKUP($D28,'[1]Reihung und Zeitplan'!$A$32:$I$56,2))</f>
        <v>0.67708333333333337</v>
      </c>
      <c r="F28" s="33" t="str">
        <f>IF($D28="","",VLOOKUP($D28,'[1]Reihung und Zeitplan'!$A$32:$I$56,6,FALSE))</f>
        <v>Waidenbachtaler Heimatkapelle</v>
      </c>
      <c r="G28" s="34"/>
      <c r="H28" s="35" t="str">
        <f>IF($D28="","",VLOOKUP($D28,'[1]Reihung und Zeitplan'!$A$32:$I$52,7,FALSE))</f>
        <v>Robert Zecha</v>
      </c>
      <c r="I28" s="36" t="str">
        <f>IF($D28="","",VLOOKUP($D28,'[1]Reihung und Zeitplan'!$A$32:$I$56,5,FALSE))</f>
        <v>C</v>
      </c>
      <c r="J28" s="37" t="s">
        <v>9</v>
      </c>
      <c r="K28" s="38" t="str">
        <f>IF($D28="","",VLOOKUP($D28,'[1]Reihung und Zeitplan'!$A$32:$I$52,8,FALSE))</f>
        <v>Panthera Pardus Styria / Manfred Sternberger / OrchestralArt (ÖBV)</v>
      </c>
      <c r="L28" s="39" t="e">
        <f>IF(F28="","",$L20)</f>
        <v>#REF!</v>
      </c>
      <c r="M28" s="40">
        <f>IF([1]E11!$L$33="","",[1]E11!$L$33)</f>
        <v>90.083333333333329</v>
      </c>
      <c r="N28" s="41" t="s">
        <v>9</v>
      </c>
      <c r="O28" s="4"/>
      <c r="P28" s="2"/>
      <c r="Q28" s="42" t="str">
        <f>IF(K29="","",K29)</f>
        <v>Olympisches Feuer / Mielenz, Hans / Inntal (Österr. Blasmusikkatalog 1999)</v>
      </c>
    </row>
    <row r="29" spans="1:17" ht="18" customHeight="1" thickTop="1" thickBot="1" x14ac:dyDescent="0.3">
      <c r="A29" s="1"/>
      <c r="B29" s="4"/>
      <c r="C29" s="30"/>
      <c r="D29" s="43"/>
      <c r="E29" s="44"/>
      <c r="F29" s="45"/>
      <c r="G29" s="46"/>
      <c r="H29" s="47"/>
      <c r="I29" s="48"/>
      <c r="J29" s="49" t="s">
        <v>11</v>
      </c>
      <c r="K29" s="38" t="str">
        <f>IF($D28="","",VLOOKUP($D28,'[1]Reihung und Zeitplan'!$A$32:$I$52,9,FALSE))</f>
        <v>Olympisches Feuer / Mielenz, Hans / Inntal (Österr. Blasmusikkatalog 1999)</v>
      </c>
      <c r="L29" s="50"/>
      <c r="M29" s="51"/>
      <c r="N29" s="41" t="s">
        <v>11</v>
      </c>
      <c r="O29" s="4"/>
      <c r="P29" s="2"/>
      <c r="Q29" s="3"/>
    </row>
    <row r="30" spans="1:17" ht="18" customHeight="1" thickTop="1" thickBot="1" x14ac:dyDescent="0.3">
      <c r="A30" s="1"/>
      <c r="B30" s="4"/>
      <c r="C30" s="30"/>
      <c r="D30" s="52" t="str">
        <f>IF('[1]Reihung und Zeitplan'!A43="","",'[1]Reihung und Zeitplan'!A43)</f>
        <v/>
      </c>
      <c r="E30" s="32" t="str">
        <f>IF($D30="","",VLOOKUP($D30,'[1]Reihung und Zeitplan'!$A$32:$I$56,2))</f>
        <v/>
      </c>
      <c r="F30" s="33" t="str">
        <f>IF($D30="","",VLOOKUP($D30,'[1]Reihung und Zeitplan'!$A$32:$I$56,6,FALSE))</f>
        <v/>
      </c>
      <c r="G30" s="34"/>
      <c r="H30" s="35" t="str">
        <f>IF($D30="","",VLOOKUP($D30,'[1]Reihung und Zeitplan'!$A$32:$I$52,7,FALSE))</f>
        <v/>
      </c>
      <c r="I30" s="36" t="str">
        <f>IF($D30="","",VLOOKUP($D30,'[1]Reihung und Zeitplan'!$A$32:$I$56,5,FALSE))</f>
        <v/>
      </c>
      <c r="J30" s="37" t="s">
        <v>9</v>
      </c>
      <c r="K30" s="38" t="str">
        <f>IF($D30="","",VLOOKUP($D30,'[1]Reihung und Zeitplan'!$A$32:$I$52,8,FALSE))</f>
        <v/>
      </c>
      <c r="L30" s="39" t="str">
        <f>IF(F30="","",$L22)</f>
        <v/>
      </c>
      <c r="M30" s="40" t="str">
        <f>IF([1]E12!$L$33="","",[1]E12!$L$33)</f>
        <v/>
      </c>
      <c r="N30" s="41"/>
      <c r="O30" s="4"/>
      <c r="P30" s="2"/>
      <c r="Q30" s="42" t="str">
        <f>IF(K31="","",K31)</f>
        <v/>
      </c>
    </row>
    <row r="31" spans="1:17" ht="18" customHeight="1" thickTop="1" thickBot="1" x14ac:dyDescent="0.3">
      <c r="A31" s="1"/>
      <c r="B31" s="4"/>
      <c r="C31" s="30"/>
      <c r="D31" s="43"/>
      <c r="E31" s="44"/>
      <c r="F31" s="45"/>
      <c r="G31" s="46"/>
      <c r="H31" s="47"/>
      <c r="I31" s="48"/>
      <c r="J31" s="49" t="s">
        <v>11</v>
      </c>
      <c r="K31" s="38" t="str">
        <f>IF($D30="","",VLOOKUP($D30,'[1]Reihung und Zeitplan'!$A$32:$I$52,9,FALSE))</f>
        <v/>
      </c>
      <c r="L31" s="50"/>
      <c r="M31" s="51"/>
      <c r="N31" s="41"/>
      <c r="O31" s="4"/>
      <c r="P31" s="2"/>
      <c r="Q31" s="3"/>
    </row>
    <row r="32" spans="1:17" ht="18" customHeight="1" thickTop="1" thickBot="1" x14ac:dyDescent="0.3">
      <c r="A32" s="1"/>
      <c r="B32" s="4"/>
      <c r="C32" s="30"/>
      <c r="D32" s="52" t="str">
        <f>IF('[1]Reihung und Zeitplan'!A44="","",'[1]Reihung und Zeitplan'!A44)</f>
        <v/>
      </c>
      <c r="E32" s="32" t="str">
        <f>IF($D32="","",VLOOKUP($D32,'[1]Reihung und Zeitplan'!$A$32:$I$56,2))</f>
        <v/>
      </c>
      <c r="F32" s="33" t="str">
        <f>IF($D32="","",VLOOKUP($D32,'[1]Reihung und Zeitplan'!$A$32:$I$56,6,FALSE))</f>
        <v/>
      </c>
      <c r="G32" s="34"/>
      <c r="H32" s="35" t="str">
        <f>IF($D32="","",VLOOKUP($D32,'[1]Reihung und Zeitplan'!$A$32:$I$52,7,FALSE))</f>
        <v/>
      </c>
      <c r="I32" s="36" t="str">
        <f>IF($D32="","",VLOOKUP($D32,'[1]Reihung und Zeitplan'!$A$32:$I$56,5,FALSE))</f>
        <v/>
      </c>
      <c r="J32" s="37" t="s">
        <v>9</v>
      </c>
      <c r="K32" s="38" t="str">
        <f>IF($D32="","",VLOOKUP($D32,'[1]Reihung und Zeitplan'!$A$32:$I$52,8,FALSE))</f>
        <v/>
      </c>
      <c r="L32" s="39" t="str">
        <f>IF(F32="","",$L24)</f>
        <v/>
      </c>
      <c r="M32" s="40" t="str">
        <f>IF([1]E13!$L$33="","",[1]E13!$L$33)</f>
        <v/>
      </c>
      <c r="N32" s="41"/>
      <c r="O32" s="4"/>
      <c r="P32" s="2"/>
      <c r="Q32" s="42" t="str">
        <f>IF(K33="","",K33)</f>
        <v/>
      </c>
    </row>
    <row r="33" spans="1:17" ht="18" customHeight="1" thickTop="1" thickBot="1" x14ac:dyDescent="0.3">
      <c r="A33" s="1"/>
      <c r="B33" s="4"/>
      <c r="C33" s="30"/>
      <c r="D33" s="43"/>
      <c r="E33" s="44"/>
      <c r="F33" s="45"/>
      <c r="G33" s="46"/>
      <c r="H33" s="47"/>
      <c r="I33" s="48"/>
      <c r="J33" s="49" t="s">
        <v>11</v>
      </c>
      <c r="K33" s="38" t="str">
        <f>IF($D32="","",VLOOKUP($D32,'[1]Reihung und Zeitplan'!$A$32:$I$52,9,FALSE))</f>
        <v/>
      </c>
      <c r="L33" s="50"/>
      <c r="M33" s="51"/>
      <c r="N33" s="41"/>
      <c r="O33" s="4"/>
      <c r="P33" s="2"/>
      <c r="Q33" s="3"/>
    </row>
    <row r="34" spans="1:17" ht="18" customHeight="1" thickTop="1" thickBot="1" x14ac:dyDescent="0.3">
      <c r="A34" s="1"/>
      <c r="B34" s="4"/>
      <c r="C34" s="30"/>
      <c r="D34" s="52" t="str">
        <f>IF('[1]Reihung und Zeitplan'!A45="","",'[1]Reihung und Zeitplan'!A45)</f>
        <v/>
      </c>
      <c r="E34" s="32" t="str">
        <f>IF($D34="","",VLOOKUP($D34,'[1]Reihung und Zeitplan'!$A$32:$I$56,2))</f>
        <v/>
      </c>
      <c r="F34" s="33" t="str">
        <f>IF($D34="","",VLOOKUP($D34,'[1]Reihung und Zeitplan'!$A$32:$I$56,6,FALSE))</f>
        <v/>
      </c>
      <c r="G34" s="34"/>
      <c r="H34" s="35" t="str">
        <f>IF($D34="","",VLOOKUP($D34,'[1]Reihung und Zeitplan'!$A$32:$I$52,7,FALSE))</f>
        <v/>
      </c>
      <c r="I34" s="36" t="str">
        <f>IF($D34="","",VLOOKUP($D34,'[1]Reihung und Zeitplan'!$A$32:$I$56,5,FALSE))</f>
        <v/>
      </c>
      <c r="J34" s="37" t="s">
        <v>9</v>
      </c>
      <c r="K34" s="38" t="str">
        <f>IF($D34="","",VLOOKUP($D34,'[1]Reihung und Zeitplan'!$A$32:$I$52,8,FALSE))</f>
        <v/>
      </c>
      <c r="L34" s="39" t="str">
        <f>IF(F34="","",$L26)</f>
        <v/>
      </c>
      <c r="M34" s="40" t="str">
        <f>IF([1]E14!$L$33="","",[1]E14!$L$33)</f>
        <v/>
      </c>
      <c r="N34" s="41"/>
      <c r="O34" s="4"/>
      <c r="P34" s="2"/>
      <c r="Q34" s="42" t="str">
        <f>IF(K35="","",K35)</f>
        <v/>
      </c>
    </row>
    <row r="35" spans="1:17" ht="18" customHeight="1" thickTop="1" thickBot="1" x14ac:dyDescent="0.3">
      <c r="A35" s="1"/>
      <c r="B35" s="4"/>
      <c r="C35" s="30"/>
      <c r="D35" s="43"/>
      <c r="E35" s="44"/>
      <c r="F35" s="45"/>
      <c r="G35" s="46"/>
      <c r="H35" s="47"/>
      <c r="I35" s="48"/>
      <c r="J35" s="49" t="s">
        <v>11</v>
      </c>
      <c r="K35" s="38" t="str">
        <f>IF($D34="","",VLOOKUP($D34,'[1]Reihung und Zeitplan'!$A$32:$I$52,9,FALSE))</f>
        <v/>
      </c>
      <c r="L35" s="50"/>
      <c r="M35" s="51"/>
      <c r="N35" s="41"/>
      <c r="O35" s="4"/>
      <c r="P35" s="2"/>
      <c r="Q35" s="3"/>
    </row>
    <row r="36" spans="1:17" ht="18" customHeight="1" thickTop="1" thickBot="1" x14ac:dyDescent="0.3">
      <c r="A36" s="26"/>
      <c r="B36" s="4"/>
      <c r="C36" s="53"/>
      <c r="D36" s="52" t="str">
        <f>IF('[1]Reihung und Zeitplan'!A46="","",'[1]Reihung und Zeitplan'!A46)</f>
        <v/>
      </c>
      <c r="E36" s="32" t="str">
        <f>IF($D36="","",VLOOKUP($D36,'[1]Reihung und Zeitplan'!$A$32:$I$56,2))</f>
        <v/>
      </c>
      <c r="F36" s="33" t="str">
        <f>IF($D36="","",VLOOKUP($D36,'[1]Reihung und Zeitplan'!$A$32:$I$56,6,FALSE))</f>
        <v/>
      </c>
      <c r="G36" s="34"/>
      <c r="H36" s="35" t="str">
        <f>IF($D36="","",VLOOKUP($D36,'[1]Reihung und Zeitplan'!$A$32:$I$52,7,FALSE))</f>
        <v/>
      </c>
      <c r="I36" s="36" t="str">
        <f>IF($D36="","",VLOOKUP($D36,'[1]Reihung und Zeitplan'!$A$32:$I$56,5,FALSE))</f>
        <v/>
      </c>
      <c r="J36" s="37" t="s">
        <v>9</v>
      </c>
      <c r="K36" s="38" t="str">
        <f>IF($D36="","",VLOOKUP($D36,'[1]Reihung und Zeitplan'!$A$32:$I$52,8,FALSE))</f>
        <v/>
      </c>
      <c r="L36" s="39" t="str">
        <f>IF(F36="","",$L28)</f>
        <v/>
      </c>
      <c r="M36" s="40" t="str">
        <f>IF([1]E15!$L$33="","",[1]E15!$L$33)</f>
        <v/>
      </c>
      <c r="N36" s="41"/>
      <c r="O36" s="4"/>
      <c r="P36" s="2"/>
      <c r="Q36" s="42" t="str">
        <f>IF(K37="","",K37)</f>
        <v/>
      </c>
    </row>
    <row r="37" spans="1:17" ht="18" customHeight="1" thickTop="1" thickBot="1" x14ac:dyDescent="0.3">
      <c r="A37" s="26"/>
      <c r="B37" s="4"/>
      <c r="C37" s="53"/>
      <c r="D37" s="43"/>
      <c r="E37" s="44"/>
      <c r="F37" s="45"/>
      <c r="G37" s="46"/>
      <c r="H37" s="47"/>
      <c r="I37" s="48"/>
      <c r="J37" s="49" t="s">
        <v>11</v>
      </c>
      <c r="K37" s="38" t="str">
        <f>IF($D36="","",VLOOKUP($D36,'[1]Reihung und Zeitplan'!$A$32:$I$52,9,FALSE))</f>
        <v/>
      </c>
      <c r="L37" s="50"/>
      <c r="M37" s="51"/>
      <c r="N37" s="41"/>
      <c r="O37" s="4"/>
      <c r="P37" s="2"/>
      <c r="Q37" s="3"/>
    </row>
    <row r="38" spans="1:17" ht="18" customHeight="1" thickTop="1" thickBot="1" x14ac:dyDescent="0.3">
      <c r="A38" s="26"/>
      <c r="B38" s="4"/>
      <c r="C38" s="53"/>
      <c r="D38" s="52" t="str">
        <f>IF('[1]Reihung und Zeitplan'!A47="","",'[1]Reihung und Zeitplan'!A47)</f>
        <v/>
      </c>
      <c r="E38" s="32" t="str">
        <f>IF($D38="","",VLOOKUP($D38,'[1]Reihung und Zeitplan'!$A$32:$I$56,2))</f>
        <v/>
      </c>
      <c r="F38" s="33" t="str">
        <f>IF($D38="","",VLOOKUP($D38,'[1]Reihung und Zeitplan'!$A$32:$I$56,6,FALSE))</f>
        <v/>
      </c>
      <c r="G38" s="34"/>
      <c r="H38" s="35" t="str">
        <f>IF($D38="","",VLOOKUP($D38,'[1]Reihung und Zeitplan'!$A$32:$I$52,7,FALSE))</f>
        <v/>
      </c>
      <c r="I38" s="36" t="str">
        <f>IF($D38="","",VLOOKUP($D38,'[1]Reihung und Zeitplan'!$A$32:$I$56,5,FALSE))</f>
        <v/>
      </c>
      <c r="J38" s="37" t="s">
        <v>9</v>
      </c>
      <c r="K38" s="38" t="str">
        <f>IF($D38="","",VLOOKUP($D38,'[1]Reihung und Zeitplan'!$A$32:$I$52,8,FALSE))</f>
        <v/>
      </c>
      <c r="L38" s="39" t="str">
        <f>IF(F38="","",$L30)</f>
        <v/>
      </c>
      <c r="M38" s="40" t="str">
        <f>IF([1]E16!$L$33="","",[1]E16!$L$33)</f>
        <v/>
      </c>
      <c r="N38" s="41"/>
      <c r="O38" s="4"/>
      <c r="P38" s="2"/>
      <c r="Q38" s="42" t="str">
        <f>IF(K39="","",K39)</f>
        <v/>
      </c>
    </row>
    <row r="39" spans="1:17" ht="18" customHeight="1" thickTop="1" thickBot="1" x14ac:dyDescent="0.3">
      <c r="A39" s="26"/>
      <c r="B39" s="4"/>
      <c r="C39" s="53"/>
      <c r="D39" s="43"/>
      <c r="E39" s="44"/>
      <c r="F39" s="45"/>
      <c r="G39" s="46"/>
      <c r="H39" s="47"/>
      <c r="I39" s="48"/>
      <c r="J39" s="49" t="s">
        <v>11</v>
      </c>
      <c r="K39" s="38" t="str">
        <f>IF($D38="","",VLOOKUP($D38,'[1]Reihung und Zeitplan'!$A$32:$I$52,9,FALSE))</f>
        <v/>
      </c>
      <c r="L39" s="50"/>
      <c r="M39" s="51"/>
      <c r="N39" s="41"/>
      <c r="O39" s="4"/>
      <c r="P39" s="2"/>
      <c r="Q39" s="3"/>
    </row>
    <row r="40" spans="1:17" ht="18" customHeight="1" thickTop="1" thickBot="1" x14ac:dyDescent="0.3">
      <c r="A40" s="26"/>
      <c r="B40" s="4"/>
      <c r="C40" s="53"/>
      <c r="D40" s="52" t="str">
        <f>IF('[1]Reihung und Zeitplan'!A48="","",'[1]Reihung und Zeitplan'!A48)</f>
        <v/>
      </c>
      <c r="E40" s="32" t="str">
        <f>IF($D40="","",VLOOKUP($D40,'[1]Reihung und Zeitplan'!$A$32:$I$56,2))</f>
        <v/>
      </c>
      <c r="F40" s="33" t="str">
        <f>IF($D40="","",VLOOKUP($D40,'[1]Reihung und Zeitplan'!$A$32:$I$56,6,FALSE))</f>
        <v/>
      </c>
      <c r="G40" s="34"/>
      <c r="H40" s="35" t="str">
        <f>IF($D40="","",VLOOKUP($D40,'[1]Reihung und Zeitplan'!$A$32:$I$52,7,FALSE))</f>
        <v/>
      </c>
      <c r="I40" s="36" t="str">
        <f>IF($D40="","",VLOOKUP($D40,'[1]Reihung und Zeitplan'!$A$32:$I$56,5,FALSE))</f>
        <v/>
      </c>
      <c r="J40" s="37" t="s">
        <v>9</v>
      </c>
      <c r="K40" s="38" t="str">
        <f>IF($D40="","",VLOOKUP($D40,'[1]Reihung und Zeitplan'!$A$32:$I$52,8,FALSE))</f>
        <v/>
      </c>
      <c r="L40" s="39" t="str">
        <f>IF(F40="","",$L32)</f>
        <v/>
      </c>
      <c r="M40" s="40" t="str">
        <f>IF([1]E17!$L$33="","",[1]E17!$L$33)</f>
        <v/>
      </c>
      <c r="N40" s="41"/>
      <c r="O40" s="4"/>
      <c r="P40" s="2"/>
      <c r="Q40" s="42" t="str">
        <f>IF(K41="","",K41)</f>
        <v/>
      </c>
    </row>
    <row r="41" spans="1:17" ht="18" customHeight="1" thickTop="1" thickBot="1" x14ac:dyDescent="0.3">
      <c r="A41" s="26"/>
      <c r="B41" s="4"/>
      <c r="C41" s="53"/>
      <c r="D41" s="43"/>
      <c r="E41" s="44"/>
      <c r="F41" s="45"/>
      <c r="G41" s="46"/>
      <c r="H41" s="47"/>
      <c r="I41" s="48"/>
      <c r="J41" s="49" t="s">
        <v>11</v>
      </c>
      <c r="K41" s="38" t="str">
        <f>IF($D40="","",VLOOKUP($D40,'[1]Reihung und Zeitplan'!$A$32:$I$52,9,FALSE))</f>
        <v/>
      </c>
      <c r="L41" s="50"/>
      <c r="M41" s="51"/>
      <c r="N41" s="41"/>
      <c r="O41" s="4"/>
      <c r="P41" s="2"/>
      <c r="Q41" s="3"/>
    </row>
    <row r="42" spans="1:17" ht="18" customHeight="1" thickTop="1" thickBot="1" x14ac:dyDescent="0.3">
      <c r="A42" s="26"/>
      <c r="B42" s="4"/>
      <c r="C42" s="53"/>
      <c r="D42" s="52" t="str">
        <f>IF('[1]Reihung und Zeitplan'!A49="","",'[1]Reihung und Zeitplan'!A49)</f>
        <v/>
      </c>
      <c r="E42" s="32" t="str">
        <f>IF($D42="","",VLOOKUP($D42,'[1]Reihung und Zeitplan'!$A$32:$I$56,2))</f>
        <v/>
      </c>
      <c r="F42" s="33" t="str">
        <f>IF($D42="","",VLOOKUP($D42,'[1]Reihung und Zeitplan'!$A$32:$I$56,6,FALSE))</f>
        <v/>
      </c>
      <c r="G42" s="34"/>
      <c r="H42" s="35" t="str">
        <f>IF($D42="","",VLOOKUP($D42,'[1]Reihung und Zeitplan'!$A$32:$I$52,7,FALSE))</f>
        <v/>
      </c>
      <c r="I42" s="36" t="str">
        <f>IF($D42="","",VLOOKUP($D42,'[1]Reihung und Zeitplan'!$A$32:$I$56,5,FALSE))</f>
        <v/>
      </c>
      <c r="J42" s="37" t="s">
        <v>9</v>
      </c>
      <c r="K42" s="38" t="str">
        <f>IF($D42="","",VLOOKUP($D42,'[1]Reihung und Zeitplan'!$A$32:$I$52,8,FALSE))</f>
        <v/>
      </c>
      <c r="L42" s="39" t="str">
        <f>IF(F42="","",$L34)</f>
        <v/>
      </c>
      <c r="M42" s="40" t="str">
        <f>IF([1]E18!$L$33="","",[1]E18!$L$33)</f>
        <v/>
      </c>
      <c r="N42" s="41"/>
      <c r="O42" s="4"/>
      <c r="P42" s="2"/>
      <c r="Q42" s="42" t="str">
        <f>IF(K43="","",K43)</f>
        <v/>
      </c>
    </row>
    <row r="43" spans="1:17" ht="18" customHeight="1" thickTop="1" thickBot="1" x14ac:dyDescent="0.3">
      <c r="A43" s="26"/>
      <c r="B43" s="4"/>
      <c r="C43" s="53"/>
      <c r="D43" s="43"/>
      <c r="E43" s="44"/>
      <c r="F43" s="45"/>
      <c r="G43" s="46"/>
      <c r="H43" s="47"/>
      <c r="I43" s="48"/>
      <c r="J43" s="49" t="s">
        <v>11</v>
      </c>
      <c r="K43" s="38" t="str">
        <f>IF($D42="","",VLOOKUP($D42,'[1]Reihung und Zeitplan'!$A$32:$I$52,9,FALSE))</f>
        <v/>
      </c>
      <c r="L43" s="50"/>
      <c r="M43" s="51"/>
      <c r="N43" s="41"/>
      <c r="O43" s="4"/>
      <c r="P43" s="2"/>
      <c r="Q43" s="3"/>
    </row>
    <row r="44" spans="1:17" ht="18" customHeight="1" thickTop="1" thickBot="1" x14ac:dyDescent="0.3">
      <c r="A44" s="26"/>
      <c r="B44" s="4"/>
      <c r="C44" s="53"/>
      <c r="D44" s="52" t="str">
        <f>IF('[1]Reihung und Zeitplan'!A50="","",'[1]Reihung und Zeitplan'!A50)</f>
        <v/>
      </c>
      <c r="E44" s="32" t="str">
        <f>IF($D44="","",VLOOKUP($D44,'[1]Reihung und Zeitplan'!$A$32:$I$56,2))</f>
        <v/>
      </c>
      <c r="F44" s="33" t="str">
        <f>IF($D44="","",VLOOKUP($D44,'[1]Reihung und Zeitplan'!$A$32:$I$56,6,FALSE))</f>
        <v/>
      </c>
      <c r="G44" s="34"/>
      <c r="H44" s="35" t="str">
        <f>IF($D44="","",VLOOKUP($D44,'[1]Reihung und Zeitplan'!$A$32:$I$52,7,FALSE))</f>
        <v/>
      </c>
      <c r="I44" s="36" t="str">
        <f>IF($D44="","",VLOOKUP($D44,'[1]Reihung und Zeitplan'!$A$32:$I$56,5,FALSE))</f>
        <v/>
      </c>
      <c r="J44" s="37" t="s">
        <v>9</v>
      </c>
      <c r="K44" s="38" t="str">
        <f>IF($D44="","",VLOOKUP($D44,'[1]Reihung und Zeitplan'!$A$32:$I$52,8,FALSE))</f>
        <v/>
      </c>
      <c r="L44" s="39" t="str">
        <f>IF(F44="","",$L36)</f>
        <v/>
      </c>
      <c r="M44" s="40" t="str">
        <f>IF([1]E19!$L$33="","",[1]E19!$L$33)</f>
        <v/>
      </c>
      <c r="N44" s="41"/>
      <c r="O44" s="4"/>
      <c r="P44" s="2"/>
      <c r="Q44" s="42" t="str">
        <f>IF(K45="","",K45)</f>
        <v/>
      </c>
    </row>
    <row r="45" spans="1:17" ht="18" customHeight="1" thickTop="1" thickBot="1" x14ac:dyDescent="0.3">
      <c r="A45" s="26"/>
      <c r="B45" s="4"/>
      <c r="C45" s="53"/>
      <c r="D45" s="43"/>
      <c r="E45" s="44"/>
      <c r="F45" s="45"/>
      <c r="G45" s="46"/>
      <c r="H45" s="47"/>
      <c r="I45" s="48"/>
      <c r="J45" s="49" t="s">
        <v>11</v>
      </c>
      <c r="K45" s="38" t="str">
        <f>IF($D44="","",VLOOKUP($D44,'[1]Reihung und Zeitplan'!$A$32:$I$52,9,FALSE))</f>
        <v/>
      </c>
      <c r="L45" s="50"/>
      <c r="M45" s="51"/>
      <c r="N45" s="41"/>
      <c r="O45" s="4"/>
      <c r="P45" s="2"/>
      <c r="Q45" s="3"/>
    </row>
    <row r="46" spans="1:17" ht="18" customHeight="1" thickTop="1" thickBot="1" x14ac:dyDescent="0.3">
      <c r="A46" s="1"/>
      <c r="B46" s="4"/>
      <c r="C46" s="30"/>
      <c r="D46" s="52" t="str">
        <f>IF('[1]Reihung und Zeitplan'!A51="","",'[1]Reihung und Zeitplan'!A51)</f>
        <v/>
      </c>
      <c r="E46" s="32" t="str">
        <f>IF($D46="","",VLOOKUP($D46,'[1]Reihung und Zeitplan'!$A$32:$I$56,2))</f>
        <v/>
      </c>
      <c r="F46" s="33" t="str">
        <f>IF($D46="","",VLOOKUP($D46,'[1]Reihung und Zeitplan'!$A$32:$I$56,6,FALSE))</f>
        <v/>
      </c>
      <c r="G46" s="34"/>
      <c r="H46" s="35" t="str">
        <f>IF($D46="","",VLOOKUP($D46,'[1]Reihung und Zeitplan'!$A$32:$I$52,7,FALSE))</f>
        <v/>
      </c>
      <c r="I46" s="36" t="str">
        <f>IF($D46="","",VLOOKUP($D46,'[1]Reihung und Zeitplan'!$A$32:$I$56,5,FALSE))</f>
        <v/>
      </c>
      <c r="J46" s="37" t="s">
        <v>9</v>
      </c>
      <c r="K46" s="38" t="str">
        <f>IF($D46="","",VLOOKUP($D46,'[1]Reihung und Zeitplan'!$A$32:$I$52,8,FALSE))</f>
        <v/>
      </c>
      <c r="L46" s="39" t="str">
        <f>IF(F46="","",$L38)</f>
        <v/>
      </c>
      <c r="M46" s="40" t="str">
        <f>IF([1]E20!$L$33="","",[1]E20!$L$33)</f>
        <v/>
      </c>
      <c r="N46" s="41"/>
      <c r="O46" s="4"/>
      <c r="P46" s="2"/>
      <c r="Q46" s="42" t="str">
        <f>IF(K47="","",K47)</f>
        <v/>
      </c>
    </row>
    <row r="47" spans="1:17" ht="18" customHeight="1" thickTop="1" thickBot="1" x14ac:dyDescent="0.3">
      <c r="A47" s="1"/>
      <c r="B47" s="4"/>
      <c r="C47" s="30"/>
      <c r="D47" s="43"/>
      <c r="E47" s="44"/>
      <c r="F47" s="45"/>
      <c r="G47" s="46"/>
      <c r="H47" s="47"/>
      <c r="I47" s="48"/>
      <c r="J47" s="49" t="s">
        <v>11</v>
      </c>
      <c r="K47" s="38" t="str">
        <f>IF($D46="","",VLOOKUP($D46,'[1]Reihung und Zeitplan'!$A$32:$I$52,9,FALSE))</f>
        <v/>
      </c>
      <c r="L47" s="50"/>
      <c r="M47" s="51"/>
      <c r="N47" s="41"/>
      <c r="O47" s="4"/>
      <c r="P47" s="2"/>
      <c r="Q47" s="3"/>
    </row>
    <row r="48" spans="1:17" ht="18" customHeight="1" thickTop="1" thickBot="1" x14ac:dyDescent="0.3">
      <c r="A48" s="1"/>
      <c r="B48" s="4"/>
      <c r="C48" s="30"/>
      <c r="D48" s="52" t="str">
        <f>IF('[1]Reihung und Zeitplan'!A52="","",'[1]Reihung und Zeitplan'!A52)</f>
        <v/>
      </c>
      <c r="E48" s="32" t="str">
        <f>IF($D48="","",VLOOKUP($D48,'[1]Reihung und Zeitplan'!$A$32:$I$56,2))</f>
        <v/>
      </c>
      <c r="F48" s="33" t="str">
        <f>IF($D48="","",VLOOKUP($D48,'[1]Reihung und Zeitplan'!$A$32:$I$56,6,FALSE))</f>
        <v/>
      </c>
      <c r="G48" s="34"/>
      <c r="H48" s="35" t="str">
        <f>IF($D48="","",VLOOKUP($D48,'[1]Reihung und Zeitplan'!$A$32:$I$52,7,FALSE))</f>
        <v/>
      </c>
      <c r="I48" s="36" t="str">
        <f>IF($D48="","",VLOOKUP($D48,'[1]Reihung und Zeitplan'!$A$32:$I$56,5,FALSE))</f>
        <v/>
      </c>
      <c r="J48" s="37" t="s">
        <v>9</v>
      </c>
      <c r="K48" s="38" t="str">
        <f>IF($D48="","",VLOOKUP($D48,'[1]Reihung und Zeitplan'!$A$32:$I$52,8,FALSE))</f>
        <v/>
      </c>
      <c r="L48" s="39" t="str">
        <f>IF(F48="","",$L40)</f>
        <v/>
      </c>
      <c r="M48" s="40" t="str">
        <f>IF([1]E21!$L$33="","",[1]E21!$L$33)</f>
        <v/>
      </c>
      <c r="N48" s="41"/>
      <c r="O48" s="4"/>
      <c r="P48" s="2"/>
      <c r="Q48" s="42" t="str">
        <f>IF(K49="","",K49)</f>
        <v/>
      </c>
    </row>
    <row r="49" spans="1:17" ht="18" customHeight="1" thickTop="1" thickBot="1" x14ac:dyDescent="0.3">
      <c r="A49" s="1"/>
      <c r="B49" s="4"/>
      <c r="C49" s="30"/>
      <c r="D49" s="43"/>
      <c r="E49" s="44"/>
      <c r="F49" s="45"/>
      <c r="G49" s="46"/>
      <c r="H49" s="47"/>
      <c r="I49" s="48"/>
      <c r="J49" s="49" t="s">
        <v>11</v>
      </c>
      <c r="K49" s="38" t="str">
        <f>IF($D48="","",VLOOKUP($D48,'[1]Reihung und Zeitplan'!$A$32:$I$52,9,FALSE))</f>
        <v/>
      </c>
      <c r="L49" s="50"/>
      <c r="M49" s="51"/>
      <c r="N49" s="41"/>
      <c r="O49" s="4"/>
      <c r="P49" s="2"/>
      <c r="Q49" s="3"/>
    </row>
    <row r="50" spans="1:17" ht="18" customHeight="1" thickTop="1" thickBot="1" x14ac:dyDescent="0.3">
      <c r="A50" s="1"/>
      <c r="B50" s="4"/>
      <c r="C50" s="30"/>
      <c r="D50" s="52" t="str">
        <f>IF('[1]Reihung und Zeitplan'!A53="","",'[1]Reihung und Zeitplan'!A53)</f>
        <v/>
      </c>
      <c r="E50" s="32" t="str">
        <f>IF($D50="","",VLOOKUP($D50,'[1]Reihung und Zeitplan'!$A$32:$I$56,2))</f>
        <v/>
      </c>
      <c r="F50" s="33" t="str">
        <f>IF($D50="","",VLOOKUP($D50,'[1]Reihung und Zeitplan'!$A$32:$I$56,6,FALSE))</f>
        <v/>
      </c>
      <c r="G50" s="34"/>
      <c r="H50" s="35" t="str">
        <f>IF($D50="","",VLOOKUP($D50,'[1]Reihung und Zeitplan'!$A$32:$I$52,7,FALSE))</f>
        <v/>
      </c>
      <c r="I50" s="36" t="str">
        <f>IF($D50="","",VLOOKUP($D50,'[1]Reihung und Zeitplan'!$A$32:$I$56,5,FALSE))</f>
        <v/>
      </c>
      <c r="J50" s="37" t="s">
        <v>9</v>
      </c>
      <c r="K50" s="38" t="str">
        <f>IF($D50="","",VLOOKUP($D50,'[1]Reihung und Zeitplan'!$A$32:$I$52,8,FALSE))</f>
        <v/>
      </c>
      <c r="L50" s="39" t="str">
        <f>IF(F50="","",$L42)</f>
        <v/>
      </c>
      <c r="M50" s="40" t="str">
        <f>IF([1]E22!$L$33="","",[1]E22!$L$33)</f>
        <v/>
      </c>
      <c r="N50" s="41"/>
      <c r="O50" s="4"/>
      <c r="P50" s="2"/>
      <c r="Q50" s="42" t="str">
        <f>IF(K51="","",K51)</f>
        <v/>
      </c>
    </row>
    <row r="51" spans="1:17" ht="18" customHeight="1" thickTop="1" thickBot="1" x14ac:dyDescent="0.3">
      <c r="A51" s="1"/>
      <c r="B51" s="4"/>
      <c r="C51" s="30"/>
      <c r="D51" s="43"/>
      <c r="E51" s="44"/>
      <c r="F51" s="45"/>
      <c r="G51" s="46"/>
      <c r="H51" s="47"/>
      <c r="I51" s="48"/>
      <c r="J51" s="49" t="s">
        <v>11</v>
      </c>
      <c r="K51" s="38" t="str">
        <f>IF($D50="","",VLOOKUP($D50,'[1]Reihung und Zeitplan'!$A$32:$I$52,9,FALSE))</f>
        <v/>
      </c>
      <c r="L51" s="50"/>
      <c r="M51" s="51"/>
      <c r="N51" s="41"/>
      <c r="O51" s="4"/>
      <c r="P51" s="2"/>
      <c r="Q51" s="3"/>
    </row>
    <row r="52" spans="1:17" ht="18" customHeight="1" thickTop="1" thickBot="1" x14ac:dyDescent="0.3">
      <c r="A52" s="1"/>
      <c r="B52" s="4"/>
      <c r="C52" s="30"/>
      <c r="D52" s="52" t="str">
        <f>IF('[1]Reihung und Zeitplan'!A54="","",'[1]Reihung und Zeitplan'!A54)</f>
        <v/>
      </c>
      <c r="E52" s="32" t="str">
        <f>IF($D52="","",VLOOKUP($D52,'[1]Reihung und Zeitplan'!$A$32:$I$56,2))</f>
        <v/>
      </c>
      <c r="F52" s="33" t="str">
        <f>IF($D52="","",VLOOKUP($D52,'[1]Reihung und Zeitplan'!$A$32:$I$56,6,FALSE))</f>
        <v/>
      </c>
      <c r="G52" s="34"/>
      <c r="H52" s="35" t="str">
        <f>IF($D52="","",VLOOKUP($D52,'[1]Reihung und Zeitplan'!$A$32:$I$52,7,FALSE))</f>
        <v/>
      </c>
      <c r="I52" s="36" t="str">
        <f>IF($D52="","",VLOOKUP($D52,'[1]Reihung und Zeitplan'!$A$32:$I$56,5,FALSE))</f>
        <v/>
      </c>
      <c r="J52" s="37" t="s">
        <v>9</v>
      </c>
      <c r="K52" s="38" t="str">
        <f>IF($D52="","",VLOOKUP($D52,'[1]Reihung und Zeitplan'!$A$32:$I$52,8,FALSE))</f>
        <v/>
      </c>
      <c r="L52" s="39" t="str">
        <f>IF(F52="","",$L44)</f>
        <v/>
      </c>
      <c r="M52" s="40" t="str">
        <f>IF([1]E23!$L$33="","",[1]E23!$L$33)</f>
        <v/>
      </c>
      <c r="N52" s="41"/>
      <c r="O52" s="4"/>
      <c r="P52" s="2"/>
      <c r="Q52" s="42" t="str">
        <f>IF(K53="","",K53)</f>
        <v/>
      </c>
    </row>
    <row r="53" spans="1:17" ht="18" customHeight="1" thickTop="1" thickBot="1" x14ac:dyDescent="0.3">
      <c r="A53" s="1"/>
      <c r="B53" s="4"/>
      <c r="C53" s="30"/>
      <c r="D53" s="43"/>
      <c r="E53" s="44"/>
      <c r="F53" s="45"/>
      <c r="G53" s="46"/>
      <c r="H53" s="47"/>
      <c r="I53" s="48"/>
      <c r="J53" s="49" t="s">
        <v>11</v>
      </c>
      <c r="K53" s="38" t="str">
        <f>IF($D52="","",VLOOKUP($D52,'[1]Reihung und Zeitplan'!$A$32:$I$52,9,FALSE))</f>
        <v/>
      </c>
      <c r="L53" s="50"/>
      <c r="M53" s="51"/>
      <c r="N53" s="41"/>
      <c r="O53" s="4"/>
      <c r="P53" s="2"/>
      <c r="Q53" s="3"/>
    </row>
    <row r="54" spans="1:17" ht="18" customHeight="1" thickTop="1" thickBot="1" x14ac:dyDescent="0.3">
      <c r="A54" s="1"/>
      <c r="B54" s="4"/>
      <c r="C54" s="30"/>
      <c r="D54" s="52" t="str">
        <f>IF('[1]Reihung und Zeitplan'!A55="","",'[1]Reihung und Zeitplan'!A55)</f>
        <v/>
      </c>
      <c r="E54" s="32" t="str">
        <f>IF($D54="","",VLOOKUP($D54,'[1]Reihung und Zeitplan'!$A$32:$I$56,2))</f>
        <v/>
      </c>
      <c r="F54" s="33" t="str">
        <f>IF($D54="","",VLOOKUP($D54,'[1]Reihung und Zeitplan'!$A$32:$I$56,6,FALSE))</f>
        <v/>
      </c>
      <c r="G54" s="34"/>
      <c r="H54" s="35" t="str">
        <f>IF($D54="","",VLOOKUP($D54,'[1]Reihung und Zeitplan'!$A$32:$I$52,7,FALSE))</f>
        <v/>
      </c>
      <c r="I54" s="36" t="str">
        <f>IF($D54="","",VLOOKUP($D54,'[1]Reihung und Zeitplan'!$A$32:$I$56,5,FALSE))</f>
        <v/>
      </c>
      <c r="J54" s="37" t="s">
        <v>9</v>
      </c>
      <c r="K54" s="38" t="str">
        <f>IF($D54="","",VLOOKUP($D54,'[1]Reihung und Zeitplan'!$A$32:$I$52,8,FALSE))</f>
        <v/>
      </c>
      <c r="L54" s="39" t="str">
        <f>IF(F54="","",$L46)</f>
        <v/>
      </c>
      <c r="M54" s="40" t="str">
        <f>IF([1]E24!$L$33="","",[1]E24!$L$33)</f>
        <v/>
      </c>
      <c r="N54" s="41"/>
      <c r="O54" s="4"/>
      <c r="P54" s="2"/>
      <c r="Q54" s="42" t="str">
        <f>IF(K55="","",K55)</f>
        <v/>
      </c>
    </row>
    <row r="55" spans="1:17" ht="18" customHeight="1" thickTop="1" thickBot="1" x14ac:dyDescent="0.3">
      <c r="A55" s="1"/>
      <c r="B55" s="4"/>
      <c r="C55" s="30"/>
      <c r="D55" s="43"/>
      <c r="E55" s="44"/>
      <c r="F55" s="45"/>
      <c r="G55" s="46"/>
      <c r="H55" s="47"/>
      <c r="I55" s="48"/>
      <c r="J55" s="49" t="s">
        <v>11</v>
      </c>
      <c r="K55" s="38" t="str">
        <f>IF($D54="","",VLOOKUP($D54,'[1]Reihung und Zeitplan'!$A$32:$I$52,9,FALSE))</f>
        <v/>
      </c>
      <c r="L55" s="50"/>
      <c r="M55" s="51"/>
      <c r="N55" s="41"/>
      <c r="O55" s="4"/>
      <c r="P55" s="2"/>
      <c r="Q55" s="3"/>
    </row>
    <row r="56" spans="1:17" ht="18" customHeight="1" thickTop="1" thickBot="1" x14ac:dyDescent="0.3">
      <c r="A56" s="1"/>
      <c r="B56" s="4"/>
      <c r="C56" s="30"/>
      <c r="D56" s="52" t="str">
        <f>IF('[1]Reihung und Zeitplan'!A56="","",'[1]Reihung und Zeitplan'!A56)</f>
        <v/>
      </c>
      <c r="E56" s="32" t="str">
        <f>IF($D56="","",VLOOKUP($D56,'[1]Reihung und Zeitplan'!$A$32:$I$56,2))</f>
        <v/>
      </c>
      <c r="F56" s="33" t="str">
        <f>IF($D56="","",VLOOKUP($D56,'[1]Reihung und Zeitplan'!$A$32:$I$56,6,FALSE))</f>
        <v/>
      </c>
      <c r="G56" s="34"/>
      <c r="H56" s="35" t="str">
        <f>IF($D56="","",VLOOKUP($D56,'[1]Reihung und Zeitplan'!$A$32:$I$52,7,FALSE))</f>
        <v/>
      </c>
      <c r="I56" s="36" t="str">
        <f>IF($D56="","",VLOOKUP($D56,'[1]Reihung und Zeitplan'!$A$32:$I$56,5,FALSE))</f>
        <v/>
      </c>
      <c r="J56" s="37" t="s">
        <v>9</v>
      </c>
      <c r="K56" s="38" t="str">
        <f>IF($D56="","",VLOOKUP($D56,'[1]Reihung und Zeitplan'!$A$32:$I$52,8,FALSE))</f>
        <v/>
      </c>
      <c r="L56" s="39" t="str">
        <f>IF(F56="","",$L48)</f>
        <v/>
      </c>
      <c r="M56" s="40" t="str">
        <f>IF([1]E25!$L$33="","",[1]E25!$L$33)</f>
        <v/>
      </c>
      <c r="N56" s="41"/>
      <c r="O56" s="4"/>
      <c r="P56" s="2"/>
      <c r="Q56" s="42" t="str">
        <f>IF(K57="","",K57)</f>
        <v/>
      </c>
    </row>
    <row r="57" spans="1:17" ht="18" customHeight="1" thickTop="1" thickBot="1" x14ac:dyDescent="0.3">
      <c r="A57" s="1"/>
      <c r="B57" s="4"/>
      <c r="C57" s="30"/>
      <c r="D57" s="43"/>
      <c r="E57" s="44"/>
      <c r="F57" s="45"/>
      <c r="G57" s="46"/>
      <c r="H57" s="47"/>
      <c r="I57" s="48"/>
      <c r="J57" s="49" t="s">
        <v>11</v>
      </c>
      <c r="K57" s="38" t="str">
        <f>IF($D56="","",VLOOKUP($D56,'[1]Reihung und Zeitplan'!$A$32:$I$52,9,FALSE))</f>
        <v/>
      </c>
      <c r="L57" s="50"/>
      <c r="M57" s="51"/>
      <c r="N57" s="41"/>
      <c r="O57" s="4"/>
      <c r="P57" s="2"/>
      <c r="Q57" s="3"/>
    </row>
    <row r="58" spans="1:17" ht="7.5" customHeight="1" thickTop="1" x14ac:dyDescent="0.25">
      <c r="A58" s="1"/>
      <c r="B58" s="4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4"/>
      <c r="P58" s="2"/>
      <c r="Q58" s="3"/>
    </row>
    <row r="59" spans="1:17" ht="7.5" customHeight="1" x14ac:dyDescent="0.25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4"/>
      <c r="N59" s="54"/>
      <c r="O59" s="4"/>
      <c r="P59" s="2"/>
      <c r="Q59" s="3"/>
    </row>
    <row r="60" spans="1:17" ht="7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55"/>
      <c r="M60" s="2"/>
      <c r="N60" s="2"/>
      <c r="O60" s="2"/>
      <c r="P60" s="2"/>
      <c r="Q60" s="3"/>
    </row>
    <row r="61" spans="1:17" x14ac:dyDescent="0.25">
      <c r="A61" s="2"/>
      <c r="B61" s="2"/>
      <c r="C61" s="2"/>
      <c r="D61" s="56"/>
      <c r="E61" s="57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3"/>
    </row>
    <row r="62" spans="1:17" s="3" customFormat="1" ht="78.75" hidden="1" x14ac:dyDescent="0.2">
      <c r="E62" s="59">
        <v>1</v>
      </c>
      <c r="F62" s="60" t="s">
        <v>22</v>
      </c>
      <c r="G62" s="60"/>
      <c r="H62" s="61" t="s">
        <v>23</v>
      </c>
      <c r="I62" s="62" t="s">
        <v>24</v>
      </c>
      <c r="J62" s="62"/>
      <c r="K62" s="62"/>
      <c r="L62" s="62"/>
      <c r="M62" s="62"/>
      <c r="N62" s="62"/>
      <c r="O62" s="62"/>
    </row>
    <row r="63" spans="1:17" s="3" customFormat="1" ht="67.5" hidden="1" customHeight="1" x14ac:dyDescent="0.2">
      <c r="E63" s="59">
        <v>2</v>
      </c>
      <c r="F63" s="60" t="s">
        <v>25</v>
      </c>
      <c r="G63" s="60"/>
      <c r="H63" s="61" t="s">
        <v>26</v>
      </c>
      <c r="I63" s="62" t="s">
        <v>27</v>
      </c>
      <c r="J63" s="62"/>
      <c r="K63" s="62"/>
      <c r="L63" s="62"/>
      <c r="M63" s="62"/>
      <c r="N63" s="62"/>
      <c r="O63" s="62"/>
    </row>
    <row r="64" spans="1:17" s="3" customFormat="1" ht="56.25" hidden="1" x14ac:dyDescent="0.2">
      <c r="E64" s="59">
        <v>3</v>
      </c>
      <c r="F64" s="60" t="s">
        <v>28</v>
      </c>
      <c r="G64" s="60"/>
      <c r="H64" s="61" t="s">
        <v>29</v>
      </c>
      <c r="I64" s="62" t="s">
        <v>30</v>
      </c>
      <c r="J64" s="62"/>
      <c r="K64" s="62"/>
      <c r="L64" s="62"/>
      <c r="M64" s="62"/>
      <c r="N64" s="62"/>
      <c r="O64" s="62"/>
    </row>
    <row r="65" spans="5:15" s="3" customFormat="1" ht="112.5" hidden="1" x14ac:dyDescent="0.2">
      <c r="E65" s="59">
        <v>4</v>
      </c>
      <c r="F65" s="60" t="s">
        <v>31</v>
      </c>
      <c r="G65" s="60"/>
      <c r="H65" s="61" t="s">
        <v>32</v>
      </c>
      <c r="I65" s="63"/>
      <c r="J65" s="63"/>
      <c r="K65" s="63"/>
      <c r="L65" s="63"/>
      <c r="M65" s="63"/>
      <c r="N65" s="63"/>
      <c r="O65" s="63"/>
    </row>
    <row r="66" spans="5:15" s="3" customFormat="1" ht="45" hidden="1" x14ac:dyDescent="0.2">
      <c r="E66" s="59">
        <v>5</v>
      </c>
      <c r="F66" s="60" t="s">
        <v>33</v>
      </c>
      <c r="G66" s="60"/>
      <c r="H66" s="61" t="s">
        <v>34</v>
      </c>
      <c r="I66" s="62" t="s">
        <v>35</v>
      </c>
      <c r="J66" s="62"/>
      <c r="K66" s="62"/>
      <c r="L66" s="62"/>
      <c r="M66" s="62"/>
      <c r="N66" s="62"/>
      <c r="O66" s="62"/>
    </row>
    <row r="67" spans="5:15" s="3" customFormat="1" ht="33.75" hidden="1" x14ac:dyDescent="0.2">
      <c r="E67" s="59">
        <v>6</v>
      </c>
      <c r="F67" s="60" t="s">
        <v>36</v>
      </c>
      <c r="G67" s="60"/>
      <c r="H67" s="61" t="s">
        <v>37</v>
      </c>
      <c r="I67" s="62"/>
      <c r="J67" s="62"/>
      <c r="K67" s="62"/>
      <c r="L67" s="62"/>
      <c r="M67" s="62"/>
      <c r="N67" s="62"/>
      <c r="O67" s="62"/>
    </row>
    <row r="68" spans="5:15" s="3" customFormat="1" ht="67.5" hidden="1" x14ac:dyDescent="0.2">
      <c r="E68" s="59">
        <v>7</v>
      </c>
      <c r="F68" s="60" t="s">
        <v>38</v>
      </c>
      <c r="G68" s="60"/>
      <c r="H68" s="61" t="s">
        <v>39</v>
      </c>
      <c r="I68" s="62"/>
      <c r="J68" s="62"/>
      <c r="K68" s="62"/>
      <c r="L68" s="62"/>
      <c r="M68" s="62"/>
      <c r="N68" s="62"/>
      <c r="O68" s="62"/>
    </row>
    <row r="69" spans="5:15" s="3" customFormat="1" ht="123.75" hidden="1" x14ac:dyDescent="0.2">
      <c r="E69" s="59">
        <v>8</v>
      </c>
      <c r="F69" s="60" t="s">
        <v>40</v>
      </c>
      <c r="G69" s="60"/>
      <c r="H69" s="61" t="s">
        <v>41</v>
      </c>
      <c r="I69" s="62" t="s">
        <v>42</v>
      </c>
      <c r="J69" s="62"/>
      <c r="K69" s="62"/>
      <c r="L69" s="62"/>
      <c r="M69" s="62"/>
      <c r="N69" s="62"/>
      <c r="O69" s="62"/>
    </row>
    <row r="70" spans="5:15" s="3" customFormat="1" ht="33.75" hidden="1" x14ac:dyDescent="0.2">
      <c r="E70" s="59">
        <v>9</v>
      </c>
      <c r="F70" s="60" t="s">
        <v>43</v>
      </c>
      <c r="G70" s="60"/>
      <c r="H70" s="61" t="s">
        <v>44</v>
      </c>
      <c r="I70" s="62" t="s">
        <v>45</v>
      </c>
      <c r="J70" s="62"/>
      <c r="K70" s="62"/>
      <c r="L70" s="62"/>
      <c r="M70" s="62"/>
      <c r="N70" s="62"/>
      <c r="O70" s="62"/>
    </row>
    <row r="71" spans="5:15" s="3" customFormat="1" ht="90" hidden="1" x14ac:dyDescent="0.2">
      <c r="E71" s="59">
        <v>10</v>
      </c>
      <c r="F71" s="60" t="s">
        <v>46</v>
      </c>
      <c r="G71" s="60"/>
      <c r="H71" s="61" t="s">
        <v>47</v>
      </c>
      <c r="I71" s="62" t="s">
        <v>48</v>
      </c>
      <c r="J71" s="62"/>
      <c r="K71" s="62"/>
      <c r="L71" s="62"/>
      <c r="M71" s="62"/>
      <c r="N71" s="62"/>
      <c r="O71" s="62"/>
    </row>
    <row r="72" spans="5:15" x14ac:dyDescent="0.25">
      <c r="E72" s="2"/>
      <c r="F72" s="2"/>
      <c r="G72" s="2"/>
      <c r="H72" s="2"/>
      <c r="I72" s="2"/>
      <c r="J72" s="2"/>
      <c r="K72" s="2"/>
      <c r="L72" s="55"/>
      <c r="M72" s="2"/>
      <c r="N72" s="2"/>
      <c r="O72" s="2"/>
    </row>
  </sheetData>
  <sheetProtection sheet="1" objects="1" scenarios="1"/>
  <dataConsolidate/>
  <mergeCells count="244">
    <mergeCell ref="F69:G69"/>
    <mergeCell ref="I69:O69"/>
    <mergeCell ref="F70:G70"/>
    <mergeCell ref="I70:O70"/>
    <mergeCell ref="F71:G71"/>
    <mergeCell ref="I71:O71"/>
    <mergeCell ref="F66:G66"/>
    <mergeCell ref="I66:O66"/>
    <mergeCell ref="F67:G67"/>
    <mergeCell ref="I67:O67"/>
    <mergeCell ref="F68:G68"/>
    <mergeCell ref="I68:O68"/>
    <mergeCell ref="F63:G63"/>
    <mergeCell ref="I63:O63"/>
    <mergeCell ref="F64:G64"/>
    <mergeCell ref="I64:O64"/>
    <mergeCell ref="F65:G65"/>
    <mergeCell ref="I65:O65"/>
    <mergeCell ref="L56:L57"/>
    <mergeCell ref="M56:M57"/>
    <mergeCell ref="A58:A59"/>
    <mergeCell ref="C58:N58"/>
    <mergeCell ref="F62:G62"/>
    <mergeCell ref="I62:O62"/>
    <mergeCell ref="I54:I55"/>
    <mergeCell ref="L54:L55"/>
    <mergeCell ref="M54:M55"/>
    <mergeCell ref="A56:A57"/>
    <mergeCell ref="C56:C57"/>
    <mergeCell ref="D56:D57"/>
    <mergeCell ref="E56:E57"/>
    <mergeCell ref="F56:G57"/>
    <mergeCell ref="H56:H57"/>
    <mergeCell ref="I56:I57"/>
    <mergeCell ref="A54:A55"/>
    <mergeCell ref="C54:C55"/>
    <mergeCell ref="D54:D55"/>
    <mergeCell ref="E54:E55"/>
    <mergeCell ref="F54:G55"/>
    <mergeCell ref="H54:H55"/>
    <mergeCell ref="M50:M51"/>
    <mergeCell ref="A52:A53"/>
    <mergeCell ref="C52:C53"/>
    <mergeCell ref="D52:D53"/>
    <mergeCell ref="E52:E53"/>
    <mergeCell ref="F52:G53"/>
    <mergeCell ref="H52:H53"/>
    <mergeCell ref="I52:I53"/>
    <mergeCell ref="L52:L53"/>
    <mergeCell ref="M52:M53"/>
    <mergeCell ref="L48:L49"/>
    <mergeCell ref="M48:M49"/>
    <mergeCell ref="A50:A51"/>
    <mergeCell ref="C50:C51"/>
    <mergeCell ref="D50:D51"/>
    <mergeCell ref="E50:E51"/>
    <mergeCell ref="F50:G51"/>
    <mergeCell ref="H50:H51"/>
    <mergeCell ref="I50:I51"/>
    <mergeCell ref="L50:L51"/>
    <mergeCell ref="I46:I47"/>
    <mergeCell ref="L46:L47"/>
    <mergeCell ref="M46:M47"/>
    <mergeCell ref="A48:A49"/>
    <mergeCell ref="C48:C49"/>
    <mergeCell ref="D48:D49"/>
    <mergeCell ref="E48:E49"/>
    <mergeCell ref="F48:G49"/>
    <mergeCell ref="H48:H49"/>
    <mergeCell ref="I48:I49"/>
    <mergeCell ref="A46:A47"/>
    <mergeCell ref="C46:C47"/>
    <mergeCell ref="D46:D47"/>
    <mergeCell ref="E46:E47"/>
    <mergeCell ref="F46:G47"/>
    <mergeCell ref="H46:H47"/>
    <mergeCell ref="M42:M43"/>
    <mergeCell ref="D44:D45"/>
    <mergeCell ref="E44:E45"/>
    <mergeCell ref="F44:G45"/>
    <mergeCell ref="H44:H45"/>
    <mergeCell ref="I44:I45"/>
    <mergeCell ref="L44:L45"/>
    <mergeCell ref="M44:M45"/>
    <mergeCell ref="D42:D43"/>
    <mergeCell ref="E42:E43"/>
    <mergeCell ref="F42:G43"/>
    <mergeCell ref="H42:H43"/>
    <mergeCell ref="I42:I43"/>
    <mergeCell ref="L42:L43"/>
    <mergeCell ref="M38:M39"/>
    <mergeCell ref="D40:D41"/>
    <mergeCell ref="E40:E41"/>
    <mergeCell ref="F40:G41"/>
    <mergeCell ref="H40:H41"/>
    <mergeCell ref="I40:I41"/>
    <mergeCell ref="L40:L41"/>
    <mergeCell ref="M40:M41"/>
    <mergeCell ref="D38:D39"/>
    <mergeCell ref="E38:E39"/>
    <mergeCell ref="F38:G39"/>
    <mergeCell ref="H38:H39"/>
    <mergeCell ref="I38:I39"/>
    <mergeCell ref="L38:L39"/>
    <mergeCell ref="L34:L35"/>
    <mergeCell ref="M34:M35"/>
    <mergeCell ref="D36:D37"/>
    <mergeCell ref="E36:E37"/>
    <mergeCell ref="F36:G37"/>
    <mergeCell ref="H36:H37"/>
    <mergeCell ref="I36:I37"/>
    <mergeCell ref="L36:L37"/>
    <mergeCell ref="M36:M37"/>
    <mergeCell ref="I32:I33"/>
    <mergeCell ref="L32:L33"/>
    <mergeCell ref="M32:M33"/>
    <mergeCell ref="A34:A35"/>
    <mergeCell ref="C34:C35"/>
    <mergeCell ref="D34:D35"/>
    <mergeCell ref="E34:E35"/>
    <mergeCell ref="F34:G35"/>
    <mergeCell ref="H34:H35"/>
    <mergeCell ref="I34:I35"/>
    <mergeCell ref="A32:A33"/>
    <mergeCell ref="C32:C33"/>
    <mergeCell ref="D32:D33"/>
    <mergeCell ref="E32:E33"/>
    <mergeCell ref="F32:G33"/>
    <mergeCell ref="H32:H33"/>
    <mergeCell ref="M28:M29"/>
    <mergeCell ref="A30:A31"/>
    <mergeCell ref="C30:C31"/>
    <mergeCell ref="D30:D31"/>
    <mergeCell ref="E30:E31"/>
    <mergeCell ref="F30:G31"/>
    <mergeCell ref="H30:H31"/>
    <mergeCell ref="I30:I31"/>
    <mergeCell ref="L30:L31"/>
    <mergeCell ref="M30:M31"/>
    <mergeCell ref="L26:L27"/>
    <mergeCell ref="M26:M27"/>
    <mergeCell ref="A28:A29"/>
    <mergeCell ref="C28:C29"/>
    <mergeCell ref="D28:D29"/>
    <mergeCell ref="E28:E29"/>
    <mergeCell ref="F28:G29"/>
    <mergeCell ref="H28:H29"/>
    <mergeCell ref="I28:I29"/>
    <mergeCell ref="L28:L29"/>
    <mergeCell ref="I24:I25"/>
    <mergeCell ref="L24:L25"/>
    <mergeCell ref="M24:M25"/>
    <mergeCell ref="A26:A27"/>
    <mergeCell ref="C26:C27"/>
    <mergeCell ref="D26:D27"/>
    <mergeCell ref="E26:E27"/>
    <mergeCell ref="F26:G27"/>
    <mergeCell ref="H26:H27"/>
    <mergeCell ref="I26:I27"/>
    <mergeCell ref="A24:A25"/>
    <mergeCell ref="C24:C25"/>
    <mergeCell ref="D24:D25"/>
    <mergeCell ref="E24:E25"/>
    <mergeCell ref="F24:G25"/>
    <mergeCell ref="H24:H25"/>
    <mergeCell ref="M20:M21"/>
    <mergeCell ref="A22:A23"/>
    <mergeCell ref="C22:C23"/>
    <mergeCell ref="D22:D23"/>
    <mergeCell ref="E22:E23"/>
    <mergeCell ref="F22:G23"/>
    <mergeCell ref="H22:H23"/>
    <mergeCell ref="I22:I23"/>
    <mergeCell ref="L22:L23"/>
    <mergeCell ref="M22:M23"/>
    <mergeCell ref="L18:L19"/>
    <mergeCell ref="M18:M19"/>
    <mergeCell ref="A20:A21"/>
    <mergeCell ref="C20:C21"/>
    <mergeCell ref="D20:D21"/>
    <mergeCell ref="E20:E21"/>
    <mergeCell ref="F20:G21"/>
    <mergeCell ref="H20:H21"/>
    <mergeCell ref="I20:I21"/>
    <mergeCell ref="L20:L21"/>
    <mergeCell ref="I16:I17"/>
    <mergeCell ref="L16:L17"/>
    <mergeCell ref="M16:M17"/>
    <mergeCell ref="A18:A19"/>
    <mergeCell ref="C18:C19"/>
    <mergeCell ref="D18:D19"/>
    <mergeCell ref="E18:E19"/>
    <mergeCell ref="F18:G19"/>
    <mergeCell ref="H18:H19"/>
    <mergeCell ref="I18:I19"/>
    <mergeCell ref="A16:A17"/>
    <mergeCell ref="C16:C17"/>
    <mergeCell ref="D16:D17"/>
    <mergeCell ref="E16:E17"/>
    <mergeCell ref="F16:G17"/>
    <mergeCell ref="H16:H17"/>
    <mergeCell ref="M12:M13"/>
    <mergeCell ref="A14:A15"/>
    <mergeCell ref="C14:C15"/>
    <mergeCell ref="D14:D15"/>
    <mergeCell ref="E14:E15"/>
    <mergeCell ref="F14:G15"/>
    <mergeCell ref="H14:H15"/>
    <mergeCell ref="I14:I15"/>
    <mergeCell ref="L14:L15"/>
    <mergeCell ref="M14:M15"/>
    <mergeCell ref="L10:L11"/>
    <mergeCell ref="M10:M11"/>
    <mergeCell ref="A12:A13"/>
    <mergeCell ref="C12:C13"/>
    <mergeCell ref="D12:D13"/>
    <mergeCell ref="E12:E13"/>
    <mergeCell ref="F12:G13"/>
    <mergeCell ref="H12:H13"/>
    <mergeCell ref="I12:I13"/>
    <mergeCell ref="L12:L13"/>
    <mergeCell ref="I8:I9"/>
    <mergeCell ref="L8:L9"/>
    <mergeCell ref="M8:M9"/>
    <mergeCell ref="A10:A11"/>
    <mergeCell ref="C10:C11"/>
    <mergeCell ref="D10:D11"/>
    <mergeCell ref="E10:E11"/>
    <mergeCell ref="F10:G11"/>
    <mergeCell ref="H10:H11"/>
    <mergeCell ref="I10:I11"/>
    <mergeCell ref="A8:A9"/>
    <mergeCell ref="C8:C9"/>
    <mergeCell ref="D8:D9"/>
    <mergeCell ref="E8:E9"/>
    <mergeCell ref="F8:G9"/>
    <mergeCell ref="H8:H9"/>
    <mergeCell ref="A1:A6"/>
    <mergeCell ref="B1:N1"/>
    <mergeCell ref="G3:L3"/>
    <mergeCell ref="G4:M4"/>
    <mergeCell ref="G5:M5"/>
    <mergeCell ref="F6:G6"/>
    <mergeCell ref="J6:K6"/>
  </mergeCells>
  <dataValidations count="5">
    <dataValidation type="list" allowBlank="1" showInputMessage="1" showErrorMessage="1" errorTitle="Fehlerhafte Eingabe" error="Es sind nur die Codeebezeichnungen_x000a_123, 234, 134, 124_x000a_123, 234, 341, 412_x000a_(siehe Registerkarte Titelblatt) erlaubt." promptTitle="Jury-Code" prompt="Geben Sie die Codebezeichnung der jeweiligen Jury ein:_x000a_123, 234, 134, 124_x000a_123, 234, 341, 412_x000a_(siehe Registerkarte Titelblatt)." sqref="L8:L57">
      <formula1>$N$20:$N$27</formula1>
    </dataValidation>
    <dataValidation type="time" allowBlank="1" showInputMessage="1" showErrorMessage="1" errorTitle="Fehler bei der Eingabe" error="Das Format hh:mm (z.B. 10:00) einhalten!" promptTitle="Uhrzeit" prompt="Dieses Feld wird von der Registerkarte &quot;Reihung und Zeitplan&quot; übernommen, kann aber überschrieben werden._x000a_Achtung auf das Eingabeformat hh:mm (z.B.: 8:00)!" sqref="E8:E57">
      <formula1>0</formula1>
      <formula2>0.999305555555556</formula2>
    </dataValidation>
    <dataValidation type="list" allowBlank="1" showInputMessage="1" showErrorMessage="1" sqref="J8:J57">
      <formula1>$N$28:$N$29</formula1>
    </dataValidation>
    <dataValidation allowBlank="1" showInputMessage="1" showErrorMessage="1" promptTitle="Eingabe der Punkte" prompt="Diese Spalte ist optional und für eine Ergebnisliste nach Beendigung der Konzertwertung gedacht." sqref="M8:M57"/>
    <dataValidation type="list" allowBlank="1" showInputMessage="1" showErrorMessage="1" errorTitle="Eingabe der Stufe" error="Es sind nur die Bezeichnungen A, B, C, D, E bzw. Aj, Bj, Cj, Dj, Ej zulässig!" sqref="I8:I57">
      <formula1>$N$8:$N$18</formula1>
    </dataValidation>
  </dataValidations>
  <printOptions horizontalCentered="1"/>
  <pageMargins left="0.39370078740157483" right="0.39370078740157483" top="0.39370078740157483" bottom="0.62992125984251968" header="0.31496062992125984" footer="0.39370078740157483"/>
  <pageSetup paperSize="9" scale="77" orientation="portrait" horizontalDpi="4294967293" r:id="rId1"/>
  <headerFooter>
    <oddFooter>&amp;L&amp;6&amp;F, &amp;A&amp;C&amp;6© Gerhard Schnabl 2019&amp;R&amp;6&amp;D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Samstag</vt:lpstr>
      <vt:lpstr>Sonntag</vt:lpstr>
      <vt:lpstr>Samstag!Druckbereich</vt:lpstr>
      <vt:lpstr>Sonntag!Druckbereich</vt:lpstr>
    </vt:vector>
  </TitlesOfParts>
  <Company>Gas Connect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Haberl, Franz</dc:creator>
  <cp:lastModifiedBy>Haberl, Franz</cp:lastModifiedBy>
  <dcterms:created xsi:type="dcterms:W3CDTF">2019-04-30T05:25:39Z</dcterms:created>
  <dcterms:modified xsi:type="dcterms:W3CDTF">2019-04-30T05:27:07Z</dcterms:modified>
</cp:coreProperties>
</file>